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1 Pol'!$A$1:$W$392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8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8" i="12"/>
  <c r="I18" i="12"/>
  <c r="K18" i="12"/>
  <c r="M18" i="12"/>
  <c r="O18" i="12"/>
  <c r="Q18" i="12"/>
  <c r="V18" i="12"/>
  <c r="G24" i="12"/>
  <c r="I24" i="12"/>
  <c r="K24" i="12"/>
  <c r="M24" i="12"/>
  <c r="O24" i="12"/>
  <c r="Q24" i="12"/>
  <c r="V24" i="12"/>
  <c r="G30" i="12"/>
  <c r="G8" i="12" s="1"/>
  <c r="I30" i="12"/>
  <c r="K30" i="12"/>
  <c r="O30" i="12"/>
  <c r="O8" i="12" s="1"/>
  <c r="Q30" i="12"/>
  <c r="V30" i="12"/>
  <c r="G35" i="12"/>
  <c r="M35" i="12" s="1"/>
  <c r="I35" i="12"/>
  <c r="K35" i="12"/>
  <c r="O35" i="12"/>
  <c r="Q35" i="12"/>
  <c r="V35" i="12"/>
  <c r="G38" i="12"/>
  <c r="I38" i="12"/>
  <c r="K38" i="12"/>
  <c r="M38" i="12"/>
  <c r="O38" i="12"/>
  <c r="Q38" i="12"/>
  <c r="V38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7" i="12"/>
  <c r="I47" i="12"/>
  <c r="I46" i="12" s="1"/>
  <c r="K47" i="12"/>
  <c r="M47" i="12"/>
  <c r="O47" i="12"/>
  <c r="Q47" i="12"/>
  <c r="Q46" i="12" s="1"/>
  <c r="V47" i="12"/>
  <c r="G50" i="12"/>
  <c r="G46" i="12" s="1"/>
  <c r="I50" i="12"/>
  <c r="K50" i="12"/>
  <c r="O50" i="12"/>
  <c r="O46" i="12" s="1"/>
  <c r="Q50" i="12"/>
  <c r="V50" i="12"/>
  <c r="G53" i="12"/>
  <c r="I53" i="12"/>
  <c r="K53" i="12"/>
  <c r="M53" i="12"/>
  <c r="O53" i="12"/>
  <c r="Q53" i="12"/>
  <c r="V53" i="12"/>
  <c r="G56" i="12"/>
  <c r="M56" i="12" s="1"/>
  <c r="I56" i="12"/>
  <c r="K56" i="12"/>
  <c r="K46" i="12" s="1"/>
  <c r="O56" i="12"/>
  <c r="Q56" i="12"/>
  <c r="V56" i="12"/>
  <c r="V46" i="12" s="1"/>
  <c r="G59" i="12"/>
  <c r="I59" i="12"/>
  <c r="K59" i="12"/>
  <c r="M59" i="12"/>
  <c r="O59" i="12"/>
  <c r="Q59" i="12"/>
  <c r="V59" i="12"/>
  <c r="G62" i="12"/>
  <c r="M62" i="12" s="1"/>
  <c r="I62" i="12"/>
  <c r="K62" i="12"/>
  <c r="O62" i="12"/>
  <c r="Q62" i="12"/>
  <c r="V62" i="12"/>
  <c r="G65" i="12"/>
  <c r="I65" i="12"/>
  <c r="K65" i="12"/>
  <c r="M65" i="12"/>
  <c r="O65" i="12"/>
  <c r="Q65" i="12"/>
  <c r="V65" i="12"/>
  <c r="K68" i="12"/>
  <c r="V68" i="12"/>
  <c r="G69" i="12"/>
  <c r="I69" i="12"/>
  <c r="I68" i="12" s="1"/>
  <c r="K69" i="12"/>
  <c r="M69" i="12"/>
  <c r="O69" i="12"/>
  <c r="Q69" i="12"/>
  <c r="Q68" i="12" s="1"/>
  <c r="V69" i="12"/>
  <c r="G79" i="12"/>
  <c r="G68" i="12" s="1"/>
  <c r="I79" i="12"/>
  <c r="K79" i="12"/>
  <c r="O79" i="12"/>
  <c r="O68" i="12" s="1"/>
  <c r="Q79" i="12"/>
  <c r="V79" i="12"/>
  <c r="G90" i="12"/>
  <c r="M90" i="12" s="1"/>
  <c r="I90" i="12"/>
  <c r="K90" i="12"/>
  <c r="K89" i="12" s="1"/>
  <c r="O90" i="12"/>
  <c r="O89" i="12" s="1"/>
  <c r="Q90" i="12"/>
  <c r="V90" i="12"/>
  <c r="V89" i="12" s="1"/>
  <c r="G94" i="12"/>
  <c r="I94" i="12"/>
  <c r="I89" i="12" s="1"/>
  <c r="K94" i="12"/>
  <c r="M94" i="12"/>
  <c r="O94" i="12"/>
  <c r="Q94" i="12"/>
  <c r="Q89" i="12" s="1"/>
  <c r="V94" i="12"/>
  <c r="G97" i="12"/>
  <c r="M97" i="12" s="1"/>
  <c r="I97" i="12"/>
  <c r="K97" i="12"/>
  <c r="O97" i="12"/>
  <c r="Q97" i="12"/>
  <c r="V97" i="12"/>
  <c r="G100" i="12"/>
  <c r="I100" i="12"/>
  <c r="K100" i="12"/>
  <c r="M100" i="12"/>
  <c r="O100" i="12"/>
  <c r="Q100" i="12"/>
  <c r="V100" i="12"/>
  <c r="G103" i="12"/>
  <c r="M103" i="12" s="1"/>
  <c r="I103" i="12"/>
  <c r="K103" i="12"/>
  <c r="O103" i="12"/>
  <c r="Q103" i="12"/>
  <c r="V103" i="12"/>
  <c r="G106" i="12"/>
  <c r="I106" i="12"/>
  <c r="K106" i="12"/>
  <c r="M106" i="12"/>
  <c r="O106" i="12"/>
  <c r="Q106" i="12"/>
  <c r="V106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6" i="12"/>
  <c r="O116" i="12"/>
  <c r="G117" i="12"/>
  <c r="I117" i="12"/>
  <c r="I116" i="12" s="1"/>
  <c r="K117" i="12"/>
  <c r="M117" i="12"/>
  <c r="O117" i="12"/>
  <c r="Q117" i="12"/>
  <c r="Q116" i="12" s="1"/>
  <c r="V117" i="12"/>
  <c r="G136" i="12"/>
  <c r="M136" i="12" s="1"/>
  <c r="I136" i="12"/>
  <c r="K136" i="12"/>
  <c r="K116" i="12" s="1"/>
  <c r="O136" i="12"/>
  <c r="Q136" i="12"/>
  <c r="V136" i="12"/>
  <c r="V116" i="12" s="1"/>
  <c r="G154" i="12"/>
  <c r="I154" i="12"/>
  <c r="K154" i="12"/>
  <c r="M154" i="12"/>
  <c r="O154" i="12"/>
  <c r="Q154" i="12"/>
  <c r="V154" i="12"/>
  <c r="G172" i="12"/>
  <c r="K172" i="12"/>
  <c r="O172" i="12"/>
  <c r="V172" i="12"/>
  <c r="G173" i="12"/>
  <c r="I173" i="12"/>
  <c r="I172" i="12" s="1"/>
  <c r="K173" i="12"/>
  <c r="M173" i="12"/>
  <c r="M172" i="12" s="1"/>
  <c r="O173" i="12"/>
  <c r="Q173" i="12"/>
  <c r="Q172" i="12" s="1"/>
  <c r="V173" i="12"/>
  <c r="K181" i="12"/>
  <c r="V181" i="12"/>
  <c r="G182" i="12"/>
  <c r="I182" i="12"/>
  <c r="I181" i="12" s="1"/>
  <c r="K182" i="12"/>
  <c r="M182" i="12"/>
  <c r="O182" i="12"/>
  <c r="Q182" i="12"/>
  <c r="Q181" i="12" s="1"/>
  <c r="V182" i="12"/>
  <c r="G190" i="12"/>
  <c r="G181" i="12" s="1"/>
  <c r="I190" i="12"/>
  <c r="K190" i="12"/>
  <c r="O190" i="12"/>
  <c r="O181" i="12" s="1"/>
  <c r="Q190" i="12"/>
  <c r="V190" i="12"/>
  <c r="G196" i="12"/>
  <c r="I196" i="12"/>
  <c r="K196" i="12"/>
  <c r="M196" i="12"/>
  <c r="O196" i="12"/>
  <c r="Q196" i="12"/>
  <c r="V196" i="12"/>
  <c r="G202" i="12"/>
  <c r="K202" i="12"/>
  <c r="O202" i="12"/>
  <c r="V202" i="12"/>
  <c r="G203" i="12"/>
  <c r="I203" i="12"/>
  <c r="I202" i="12" s="1"/>
  <c r="K203" i="12"/>
  <c r="M203" i="12"/>
  <c r="M202" i="12" s="1"/>
  <c r="O203" i="12"/>
  <c r="Q203" i="12"/>
  <c r="Q202" i="12" s="1"/>
  <c r="V203" i="12"/>
  <c r="G204" i="12"/>
  <c r="K204" i="12"/>
  <c r="O204" i="12"/>
  <c r="V204" i="12"/>
  <c r="G205" i="12"/>
  <c r="I205" i="12"/>
  <c r="I204" i="12" s="1"/>
  <c r="K205" i="12"/>
  <c r="M205" i="12"/>
  <c r="M204" i="12" s="1"/>
  <c r="O205" i="12"/>
  <c r="Q205" i="12"/>
  <c r="Q204" i="12" s="1"/>
  <c r="V205" i="12"/>
  <c r="G206" i="12"/>
  <c r="K206" i="12"/>
  <c r="O206" i="12"/>
  <c r="V206" i="12"/>
  <c r="G207" i="12"/>
  <c r="I207" i="12"/>
  <c r="I206" i="12" s="1"/>
  <c r="K207" i="12"/>
  <c r="M207" i="12"/>
  <c r="M206" i="12" s="1"/>
  <c r="O207" i="12"/>
  <c r="Q207" i="12"/>
  <c r="Q206" i="12" s="1"/>
  <c r="V207" i="12"/>
  <c r="G211" i="12"/>
  <c r="I211" i="12"/>
  <c r="I210" i="12" s="1"/>
  <c r="K211" i="12"/>
  <c r="M211" i="12"/>
  <c r="O211" i="12"/>
  <c r="Q211" i="12"/>
  <c r="Q210" i="12" s="1"/>
  <c r="V211" i="12"/>
  <c r="G217" i="12"/>
  <c r="M217" i="12" s="1"/>
  <c r="I217" i="12"/>
  <c r="K217" i="12"/>
  <c r="K210" i="12" s="1"/>
  <c r="O217" i="12"/>
  <c r="Q217" i="12"/>
  <c r="V217" i="12"/>
  <c r="V210" i="12" s="1"/>
  <c r="G220" i="12"/>
  <c r="I220" i="12"/>
  <c r="K220" i="12"/>
  <c r="M220" i="12"/>
  <c r="O220" i="12"/>
  <c r="Q220" i="12"/>
  <c r="V220" i="12"/>
  <c r="G223" i="12"/>
  <c r="M223" i="12" s="1"/>
  <c r="I223" i="12"/>
  <c r="K223" i="12"/>
  <c r="O223" i="12"/>
  <c r="O210" i="12" s="1"/>
  <c r="Q223" i="12"/>
  <c r="V223" i="12"/>
  <c r="G225" i="12"/>
  <c r="I225" i="12"/>
  <c r="K225" i="12"/>
  <c r="M225" i="12"/>
  <c r="O225" i="12"/>
  <c r="Q225" i="12"/>
  <c r="V225" i="12"/>
  <c r="G232" i="12"/>
  <c r="M232" i="12" s="1"/>
  <c r="I232" i="12"/>
  <c r="K232" i="12"/>
  <c r="O232" i="12"/>
  <c r="Q232" i="12"/>
  <c r="V232" i="12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G247" i="12"/>
  <c r="I247" i="12"/>
  <c r="K247" i="12"/>
  <c r="M247" i="12"/>
  <c r="O247" i="12"/>
  <c r="Q247" i="12"/>
  <c r="V247" i="12"/>
  <c r="G250" i="12"/>
  <c r="M250" i="12" s="1"/>
  <c r="I250" i="12"/>
  <c r="K250" i="12"/>
  <c r="O250" i="12"/>
  <c r="Q250" i="12"/>
  <c r="V250" i="12"/>
  <c r="I258" i="12"/>
  <c r="Q258" i="12"/>
  <c r="G259" i="12"/>
  <c r="M259" i="12" s="1"/>
  <c r="M258" i="12" s="1"/>
  <c r="I259" i="12"/>
  <c r="K259" i="12"/>
  <c r="K258" i="12" s="1"/>
  <c r="O259" i="12"/>
  <c r="O258" i="12" s="1"/>
  <c r="Q259" i="12"/>
  <c r="V259" i="12"/>
  <c r="V258" i="12" s="1"/>
  <c r="G261" i="12"/>
  <c r="G260" i="12" s="1"/>
  <c r="I261" i="12"/>
  <c r="K261" i="12"/>
  <c r="K260" i="12" s="1"/>
  <c r="O261" i="12"/>
  <c r="O260" i="12" s="1"/>
  <c r="Q261" i="12"/>
  <c r="V261" i="12"/>
  <c r="V260" i="12" s="1"/>
  <c r="G267" i="12"/>
  <c r="I267" i="12"/>
  <c r="K267" i="12"/>
  <c r="M267" i="12"/>
  <c r="O267" i="12"/>
  <c r="Q267" i="12"/>
  <c r="V267" i="12"/>
  <c r="G273" i="12"/>
  <c r="M273" i="12" s="1"/>
  <c r="I273" i="12"/>
  <c r="K273" i="12"/>
  <c r="O273" i="12"/>
  <c r="Q273" i="12"/>
  <c r="V273" i="12"/>
  <c r="G279" i="12"/>
  <c r="I279" i="12"/>
  <c r="I260" i="12" s="1"/>
  <c r="K279" i="12"/>
  <c r="M279" i="12"/>
  <c r="O279" i="12"/>
  <c r="Q279" i="12"/>
  <c r="Q260" i="12" s="1"/>
  <c r="V279" i="12"/>
  <c r="G287" i="12"/>
  <c r="M287" i="12" s="1"/>
  <c r="I287" i="12"/>
  <c r="K287" i="12"/>
  <c r="O287" i="12"/>
  <c r="Q287" i="12"/>
  <c r="V287" i="12"/>
  <c r="G295" i="12"/>
  <c r="I295" i="12"/>
  <c r="K295" i="12"/>
  <c r="M295" i="12"/>
  <c r="O295" i="12"/>
  <c r="Q295" i="12"/>
  <c r="V295" i="12"/>
  <c r="G300" i="12"/>
  <c r="M300" i="12" s="1"/>
  <c r="I300" i="12"/>
  <c r="K300" i="12"/>
  <c r="O300" i="12"/>
  <c r="Q300" i="12"/>
  <c r="V300" i="12"/>
  <c r="G319" i="12"/>
  <c r="I319" i="12"/>
  <c r="K319" i="12"/>
  <c r="M319" i="12"/>
  <c r="O319" i="12"/>
  <c r="Q319" i="12"/>
  <c r="V319" i="12"/>
  <c r="G326" i="12"/>
  <c r="M326" i="12" s="1"/>
  <c r="I326" i="12"/>
  <c r="K326" i="12"/>
  <c r="O326" i="12"/>
  <c r="Q326" i="12"/>
  <c r="V326" i="12"/>
  <c r="G331" i="12"/>
  <c r="I331" i="12"/>
  <c r="K331" i="12"/>
  <c r="M331" i="12"/>
  <c r="O331" i="12"/>
  <c r="Q331" i="12"/>
  <c r="V331" i="12"/>
  <c r="G332" i="12"/>
  <c r="O332" i="12"/>
  <c r="G333" i="12"/>
  <c r="I333" i="12"/>
  <c r="I332" i="12" s="1"/>
  <c r="K333" i="12"/>
  <c r="M333" i="12"/>
  <c r="O333" i="12"/>
  <c r="Q333" i="12"/>
  <c r="Q332" i="12" s="1"/>
  <c r="V333" i="12"/>
  <c r="G339" i="12"/>
  <c r="M339" i="12" s="1"/>
  <c r="I339" i="12"/>
  <c r="K339" i="12"/>
  <c r="K332" i="12" s="1"/>
  <c r="O339" i="12"/>
  <c r="Q339" i="12"/>
  <c r="V339" i="12"/>
  <c r="V332" i="12" s="1"/>
  <c r="G341" i="12"/>
  <c r="M341" i="12" s="1"/>
  <c r="I341" i="12"/>
  <c r="K341" i="12"/>
  <c r="K340" i="12" s="1"/>
  <c r="O341" i="12"/>
  <c r="O340" i="12" s="1"/>
  <c r="Q341" i="12"/>
  <c r="V341" i="12"/>
  <c r="V340" i="12" s="1"/>
  <c r="G342" i="12"/>
  <c r="I342" i="12"/>
  <c r="I340" i="12" s="1"/>
  <c r="K342" i="12"/>
  <c r="M342" i="12"/>
  <c r="O342" i="12"/>
  <c r="Q342" i="12"/>
  <c r="Q340" i="12" s="1"/>
  <c r="V342" i="12"/>
  <c r="G343" i="12"/>
  <c r="M343" i="12" s="1"/>
  <c r="I343" i="12"/>
  <c r="K343" i="12"/>
  <c r="O343" i="12"/>
  <c r="Q343" i="12"/>
  <c r="V343" i="12"/>
  <c r="I344" i="12"/>
  <c r="Q344" i="12"/>
  <c r="G345" i="12"/>
  <c r="M345" i="12" s="1"/>
  <c r="M344" i="12" s="1"/>
  <c r="I345" i="12"/>
  <c r="K345" i="12"/>
  <c r="K344" i="12" s="1"/>
  <c r="O345" i="12"/>
  <c r="O344" i="12" s="1"/>
  <c r="Q345" i="12"/>
  <c r="V345" i="12"/>
  <c r="V344" i="12" s="1"/>
  <c r="I347" i="12"/>
  <c r="Q347" i="12"/>
  <c r="G348" i="12"/>
  <c r="G347" i="12" s="1"/>
  <c r="I348" i="12"/>
  <c r="K348" i="12"/>
  <c r="K347" i="12" s="1"/>
  <c r="O348" i="12"/>
  <c r="O347" i="12" s="1"/>
  <c r="Q348" i="12"/>
  <c r="V348" i="12"/>
  <c r="V347" i="12" s="1"/>
  <c r="G350" i="12"/>
  <c r="I350" i="12"/>
  <c r="K350" i="12"/>
  <c r="M350" i="12"/>
  <c r="O350" i="12"/>
  <c r="Q350" i="12"/>
  <c r="V350" i="12"/>
  <c r="G351" i="12"/>
  <c r="M351" i="12" s="1"/>
  <c r="I351" i="12"/>
  <c r="K351" i="12"/>
  <c r="O351" i="12"/>
  <c r="Q351" i="12"/>
  <c r="V351" i="12"/>
  <c r="I352" i="12"/>
  <c r="Q352" i="12"/>
  <c r="G353" i="12"/>
  <c r="G352" i="12" s="1"/>
  <c r="I353" i="12"/>
  <c r="K353" i="12"/>
  <c r="K352" i="12" s="1"/>
  <c r="O353" i="12"/>
  <c r="O352" i="12" s="1"/>
  <c r="Q353" i="12"/>
  <c r="V353" i="12"/>
  <c r="V352" i="12" s="1"/>
  <c r="G359" i="12"/>
  <c r="I359" i="12"/>
  <c r="K359" i="12"/>
  <c r="M359" i="12"/>
  <c r="O359" i="12"/>
  <c r="Q359" i="12"/>
  <c r="V359" i="12"/>
  <c r="G365" i="12"/>
  <c r="K365" i="12"/>
  <c r="O365" i="12"/>
  <c r="V365" i="12"/>
  <c r="G366" i="12"/>
  <c r="I366" i="12"/>
  <c r="I365" i="12" s="1"/>
  <c r="K366" i="12"/>
  <c r="M366" i="12"/>
  <c r="M365" i="12" s="1"/>
  <c r="O366" i="12"/>
  <c r="Q366" i="12"/>
  <c r="Q365" i="12" s="1"/>
  <c r="V366" i="12"/>
  <c r="K367" i="12"/>
  <c r="V367" i="12"/>
  <c r="G368" i="12"/>
  <c r="I368" i="12"/>
  <c r="I367" i="12" s="1"/>
  <c r="K368" i="12"/>
  <c r="M368" i="12"/>
  <c r="O368" i="12"/>
  <c r="Q368" i="12"/>
  <c r="Q367" i="12" s="1"/>
  <c r="V368" i="12"/>
  <c r="G370" i="12"/>
  <c r="M370" i="12" s="1"/>
  <c r="I370" i="12"/>
  <c r="K370" i="12"/>
  <c r="O370" i="12"/>
  <c r="O367" i="12" s="1"/>
  <c r="Q370" i="12"/>
  <c r="V370" i="12"/>
  <c r="G373" i="12"/>
  <c r="G372" i="12" s="1"/>
  <c r="I373" i="12"/>
  <c r="K373" i="12"/>
  <c r="K372" i="12" s="1"/>
  <c r="O373" i="12"/>
  <c r="O372" i="12" s="1"/>
  <c r="Q373" i="12"/>
  <c r="V373" i="12"/>
  <c r="V372" i="12" s="1"/>
  <c r="G374" i="12"/>
  <c r="I374" i="12"/>
  <c r="K374" i="12"/>
  <c r="M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I376" i="12"/>
  <c r="I372" i="12" s="1"/>
  <c r="K376" i="12"/>
  <c r="M376" i="12"/>
  <c r="O376" i="12"/>
  <c r="Q376" i="12"/>
  <c r="Q372" i="12" s="1"/>
  <c r="V376" i="12"/>
  <c r="G377" i="12"/>
  <c r="M377" i="12" s="1"/>
  <c r="I377" i="12"/>
  <c r="K377" i="12"/>
  <c r="O377" i="12"/>
  <c r="Q377" i="12"/>
  <c r="V377" i="12"/>
  <c r="G378" i="12"/>
  <c r="I378" i="12"/>
  <c r="K378" i="12"/>
  <c r="M378" i="12"/>
  <c r="O378" i="12"/>
  <c r="Q378" i="12"/>
  <c r="V378" i="12"/>
  <c r="G379" i="12"/>
  <c r="K379" i="12"/>
  <c r="O379" i="12"/>
  <c r="V379" i="12"/>
  <c r="G380" i="12"/>
  <c r="I380" i="12"/>
  <c r="I379" i="12" s="1"/>
  <c r="K380" i="12"/>
  <c r="M380" i="12"/>
  <c r="M379" i="12" s="1"/>
  <c r="O380" i="12"/>
  <c r="Q380" i="12"/>
  <c r="Q379" i="12" s="1"/>
  <c r="V380" i="12"/>
  <c r="AE382" i="12"/>
  <c r="I20" i="1"/>
  <c r="I19" i="1"/>
  <c r="I18" i="1"/>
  <c r="I17" i="1"/>
  <c r="I16" i="1"/>
  <c r="I71" i="1"/>
  <c r="J70" i="1" s="1"/>
  <c r="F42" i="1"/>
  <c r="G23" i="1" s="1"/>
  <c r="G42" i="1"/>
  <c r="G25" i="1" s="1"/>
  <c r="H42" i="1"/>
  <c r="I41" i="1"/>
  <c r="I40" i="1"/>
  <c r="I39" i="1"/>
  <c r="I42" i="1" s="1"/>
  <c r="J50" i="1" l="1"/>
  <c r="J51" i="1"/>
  <c r="J55" i="1"/>
  <c r="J59" i="1"/>
  <c r="J63" i="1"/>
  <c r="J65" i="1"/>
  <c r="J69" i="1"/>
  <c r="J49" i="1"/>
  <c r="J52" i="1"/>
  <c r="J54" i="1"/>
  <c r="J56" i="1"/>
  <c r="J58" i="1"/>
  <c r="J60" i="1"/>
  <c r="J62" i="1"/>
  <c r="J64" i="1"/>
  <c r="J66" i="1"/>
  <c r="J68" i="1"/>
  <c r="J53" i="1"/>
  <c r="J57" i="1"/>
  <c r="J61" i="1"/>
  <c r="J67" i="1"/>
  <c r="A27" i="1"/>
  <c r="A28" i="1" s="1"/>
  <c r="G28" i="1" s="1"/>
  <c r="G27" i="1" s="1"/>
  <c r="G29" i="1" s="1"/>
  <c r="M340" i="12"/>
  <c r="M116" i="12"/>
  <c r="M367" i="12"/>
  <c r="M89" i="12"/>
  <c r="M332" i="12"/>
  <c r="M210" i="12"/>
  <c r="G367" i="12"/>
  <c r="M373" i="12"/>
  <c r="M372" i="12" s="1"/>
  <c r="M353" i="12"/>
  <c r="M352" i="12" s="1"/>
  <c r="M348" i="12"/>
  <c r="M347" i="12" s="1"/>
  <c r="G344" i="12"/>
  <c r="G340" i="12"/>
  <c r="M261" i="12"/>
  <c r="M260" i="12" s="1"/>
  <c r="G258" i="12"/>
  <c r="G89" i="12"/>
  <c r="M79" i="12"/>
  <c r="M68" i="12" s="1"/>
  <c r="M50" i="12"/>
  <c r="M46" i="12" s="1"/>
  <c r="M30" i="12"/>
  <c r="M8" i="12" s="1"/>
  <c r="G210" i="12"/>
  <c r="AF382" i="12"/>
  <c r="M190" i="12"/>
  <c r="M181" i="12" s="1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<sst xmlns="http://schemas.openxmlformats.org/spreadsheetml/2006/main" count="1298" uniqueCount="404">
  <si>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</si>
  <si>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</si>
  <si>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</si>
  <si>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</si>
  <si>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</si>
  <si>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</si>
  <si>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</si>
  <si>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</si>
  <si>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</si>
  <si>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</si>
  <si>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</si>
  <si>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</si>
  <si>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</si>
  <si>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</si>
  <si>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</si>
  <si>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</si>
  <si>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</si>
  <si>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</si>
  <si>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</si>
  <si>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</si>
  <si>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</si>
  <si>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</si>
  <si>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</si>
  <si>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</si>
  <si>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</si>
  <si>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</si>
  <si>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</si>
  <si>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</si>
  <si>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</si>
  <si>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</si>
  <si>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</si>
  <si>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</si>
  <si>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</si>
  <si>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</si>
  <si>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</si>
  <si>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</si>
  <si>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</si>
  <si>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</si>
  <si>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</si>
  <si>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</si>
  <si>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</si>
  <si>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</si>
  <si>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</si>
  <si>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izolace proti vlhkosti v suterenu budovy</t>
  </si>
  <si>
    <t>SO.01</t>
  </si>
  <si>
    <t>Budova MŠ</t>
  </si>
  <si>
    <t>Objekt:</t>
  </si>
  <si>
    <t>Rozpočet:</t>
  </si>
  <si>
    <t>ing. Haflant Jan</t>
  </si>
  <si>
    <t>201921</t>
  </si>
  <si>
    <t>MŠ Žižkova 2764/19,Hodonín,parc.č.2986,jídelna-odstranění vlhkosti</t>
  </si>
  <si>
    <t>Město Hodonín</t>
  </si>
  <si>
    <t>Masarykovo nám.53/1</t>
  </si>
  <si>
    <t>Hodonín</t>
  </si>
  <si>
    <t>69501</t>
  </si>
  <si>
    <t>00284891</t>
  </si>
  <si>
    <t>Stavba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</si>
  <si>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</si>
  <si>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</si>
  <si>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</si>
  <si>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</si>
  <si>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</si>
  <si>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</si>
  <si>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</si>
  <si>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2</t>
  </si>
  <si>
    <t>Základy a zvláštní zakládání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</si>
  <si>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</si>
  <si>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</si>
  <si>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</si>
  <si>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</si>
  <si>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</si>
  <si>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</si>
  <si>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</si>
  <si>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</si>
  <si>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</si>
  <si>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</si>
  <si>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</si>
  <si>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HZS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</si>
  <si>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</si>
  <si>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</si>
  <si>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</si>
  <si>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</si>
  <si>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</si>
  <si>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</si>
  <si>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</si>
  <si>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</si>
  <si>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</si>
  <si>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</si>
  <si>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725</t>
  </si>
  <si>
    <t>Zařizovací předměty</t>
  </si>
  <si>
    <t>735</t>
  </si>
  <si>
    <t>Otopná tělesa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</si>
  <si>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</si>
  <si>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</si>
  <si>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</si>
  <si>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</si>
  <si>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</si>
  <si>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</si>
  <si>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</si>
  <si>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</si>
  <si>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</si>
  <si>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</si>
  <si>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</si>
  <si>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</si>
  <si>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</si>
  <si>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</si>
  <si>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</si>
  <si>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</si>
  <si>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</si>
  <si>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</si>
  <si>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</si>
  <si>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</si>
  <si>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</si>
  <si>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</si>
  <si>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</si>
  <si>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</si>
  <si>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</si>
  <si>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</si>
  <si>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</si>
  <si>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</si>
  <si>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</si>
  <si>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</si>
  <si>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</si>
  <si>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</si>
  <si>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</si>
  <si>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</si>
  <si>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</si>
  <si>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</si>
  <si>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</si>
  <si>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</si>
  <si>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</si>
  <si>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139601101R00</t>
  </si>
  <si>
    <t>Ruční výkop jam, rýh a šachet v hornině tř. 1 - 2</t>
  </si>
  <si>
    <t>m3</t>
  </si>
  <si>
    <t>RTS 19/ I</t>
  </si>
  <si>
    <t>POL1_</t>
  </si>
  <si>
    <t xml:space="preserve">E X T E R I É R : </t>
  </si>
  <si>
    <t>VV</t>
  </si>
  <si>
    <t>Začátek provozního součtu</t>
  </si>
  <si>
    <t xml:space="preserve">  celková délka výkopu : 4,65+0,9+0,55+12,1+0,55+0,9+0,45+4,2+0,45+1</t>
  </si>
  <si>
    <t xml:space="preserve">  průměrný průřezový profil výkopu = 1,43 m2 : </t>
  </si>
  <si>
    <t>Konec provozního součtu</t>
  </si>
  <si>
    <t>25,75*1,43</t>
  </si>
  <si>
    <t>odpočet okapového chodníku : -9,95*0,2</t>
  </si>
  <si>
    <t>odpočet zámkové dlažby : -9,775*0,3</t>
  </si>
  <si>
    <t>174101102R00</t>
  </si>
  <si>
    <t>Zásyp ruční se zhutněním po vrstvách cca 20 cm</t>
  </si>
  <si>
    <t xml:space="preserve">poznámka : pro navýšení kubatury zásypu se použijí odstraňované podklady pod dlažbami : </t>
  </si>
  <si>
    <t xml:space="preserve">zbylá zemina (1,438 m3) se ponechá v areálu MŠ pro jiné využití : </t>
  </si>
  <si>
    <t>z položky výkopu : 31,9</t>
  </si>
  <si>
    <t>přípočet po odstranění izolační přizdívky : 32,5215*0,07</t>
  </si>
  <si>
    <t>175101209R00</t>
  </si>
  <si>
    <t>Příplatek za prohození sypaniny pro obsyp objektu</t>
  </si>
  <si>
    <t>181101102R00</t>
  </si>
  <si>
    <t>Úprava pláně vyrovnáním výškových rozdílů v zářezech v hor. 1-4, se zhutněním, pro jakoukoliv míru zhutnění předepsanou projektem Eedf,2 = 30 MPa</t>
  </si>
  <si>
    <t>m2</t>
  </si>
  <si>
    <t>pod novou štěrkopískovou vrstvou - dl.50/50 : (0,55+12,1+0,55+0,5+0,55+4,2+0,45+1)*0,5</t>
  </si>
  <si>
    <t>po novou vrstvou za štěrkodrti -  zámková dl. : (4,2+0,45+1,1)*(1,1+0,6)</t>
  </si>
  <si>
    <t>pod lože chodníkových obrubníků : 19,9*0,4</t>
  </si>
  <si>
    <t>181301101R00</t>
  </si>
  <si>
    <t>Rozprostření ornice, rovina, tl. do 10 cm do 500m2</t>
  </si>
  <si>
    <t xml:space="preserve">zhutněno lehkým válcem : </t>
  </si>
  <si>
    <t>v rovině nebo ve svahu 1:5 : 19,9</t>
  </si>
  <si>
    <t>180400120RA0</t>
  </si>
  <si>
    <t>Založení trávníku parkového, v rovině nebo ve svahu 1:5 s odplevelením,hnojením vč.dodávky hnojiva, travní směsi a obdělání půdy frézováním</t>
  </si>
  <si>
    <t>POL2_</t>
  </si>
  <si>
    <t>184101111RA0</t>
  </si>
  <si>
    <t>Výsadba keře prostokoř. v rovině, výšky od 80 cm do 100 cm</t>
  </si>
  <si>
    <t>kus</t>
  </si>
  <si>
    <t>tůje : 5</t>
  </si>
  <si>
    <t>026621343R</t>
  </si>
  <si>
    <t>Zerav západní - Thuja occidentalis Brabant  80-100</t>
  </si>
  <si>
    <t>SPCM</t>
  </si>
  <si>
    <t>POL3_</t>
  </si>
  <si>
    <t>10364200R</t>
  </si>
  <si>
    <t>Ornice pro pozemkové úpravy včetně dovozu a uložení v místě zabudování</t>
  </si>
  <si>
    <t>Indiv</t>
  </si>
  <si>
    <t>celková plocha rozprostření ornice = 19,9 m2 : 19,9*0,1</t>
  </si>
  <si>
    <t>113106121R00</t>
  </si>
  <si>
    <t>Rozebrání dlažeb z betonových dlaždic na sucho - dl 50/50</t>
  </si>
  <si>
    <t>dl.50/50 cm - pro zpětné použití : (0,55+12,1+0,55+0,5+0,55+4,2+0,45+1)*0,5</t>
  </si>
  <si>
    <t>113106231R00</t>
  </si>
  <si>
    <t>Rozebrání dlažeb ze zámkové dlažby v kamenivu</t>
  </si>
  <si>
    <t>zámková - pro zpětné použití : (4,2+0,45+1,1)*(1,1+0,6)</t>
  </si>
  <si>
    <t>113107305R00</t>
  </si>
  <si>
    <t>Odstranění podkladu pl. 50 m2,kam.těžené tl.4 cm</t>
  </si>
  <si>
    <t>113107310R00</t>
  </si>
  <si>
    <t>Odstranění podkladu pl. 50 m2,kam.těžené tl.10 cm</t>
  </si>
  <si>
    <t>vrstva pod dl.50/50 : (0,55+12,1+0,55+0,5+0,55+4,2+0,45+1)*0,5</t>
  </si>
  <si>
    <t>113107505R00</t>
  </si>
  <si>
    <t>Odstranění podkladu pl. 50 m2,kam.drcené tl.4 cm - lože pod zámkovou</t>
  </si>
  <si>
    <t>lože pod zámkovou : (4,2+0,45+1,1)*(1,1+0,6)</t>
  </si>
  <si>
    <t>113201111R00</t>
  </si>
  <si>
    <t>Vytrhání obrubníků chodníkových a parkových</t>
  </si>
  <si>
    <t>m</t>
  </si>
  <si>
    <t>dl.50/50 cm - pro zpětné použití : 0,55+12,1+0,55+0,5+0,55+4,2+0,45+1</t>
  </si>
  <si>
    <t>113107820RXX</t>
  </si>
  <si>
    <t>Odstranění podkladu do 50 m2, štěrkodrť tl.20 cm</t>
  </si>
  <si>
    <t>Vlastní</t>
  </si>
  <si>
    <t>vrstva pod zámkovou dlažbou : (4,2+0,45+1,1)*(1,1+0,6)</t>
  </si>
  <si>
    <t>216904212R00</t>
  </si>
  <si>
    <t xml:space="preserve">Očištění stlačeným vzduchem zdiva </t>
  </si>
  <si>
    <t xml:space="preserve">I N T E R I É R : </t>
  </si>
  <si>
    <t>jídelna : (9,75+4,2)*2*1,1</t>
  </si>
  <si>
    <t>přípravna : (2,25+4,2)*2*1,1</t>
  </si>
  <si>
    <t>chodba - část u schodiště : 2*1,1+2,4*1,4</t>
  </si>
  <si>
    <t>WC + chodba - omítka pod obklady : 8</t>
  </si>
  <si>
    <t>zbytek chodby : 7,15*1,1</t>
  </si>
  <si>
    <t>Mezisoučet</t>
  </si>
  <si>
    <t>výška otlučení 1.PP 1,35 m : 24,09*1,35</t>
  </si>
  <si>
    <t>216904391R00</t>
  </si>
  <si>
    <t>Příplatek za ruční dočištění ocelovými kartáči zdiva po otlučení omítek</t>
  </si>
  <si>
    <t>211971121R00</t>
  </si>
  <si>
    <t>Montáž podkladní geotextilie</t>
  </si>
  <si>
    <t>RTS 18/ II</t>
  </si>
  <si>
    <t xml:space="preserve">pod okapový chodník : </t>
  </si>
  <si>
    <t>nová vrstva pod dl.50/50 : (0,55+12,1+0,55+0,5+0,55+4,2+0,45+1)*(0,2+0,5+0,2)</t>
  </si>
  <si>
    <t>451579777R00</t>
  </si>
  <si>
    <t>Přípl. za další 10 mm kameniva těženého nad 30 mm</t>
  </si>
  <si>
    <t>příplatek za 10 mm : 9,95</t>
  </si>
  <si>
    <t>564231111R00</t>
  </si>
  <si>
    <t>Podklad ze štěrkopísku po zhutnění tloušťky 10 cm, s rozprostřením a zhutněním</t>
  </si>
  <si>
    <t>nová vrstva pod dl.50/50 : (0,55+12,1+0,55+0,5+0,55+4,2+0,45+1)*0,5</t>
  </si>
  <si>
    <t>564831111RT2</t>
  </si>
  <si>
    <t>Podklad ze štěrkodrti po zhutnění tloušťky 10 cm, s rozprostřením a zhutněním, lože pod chodníkové obrubníky</t>
  </si>
  <si>
    <t xml:space="preserve">z položky celkem 19,9 m : </t>
  </si>
  <si>
    <t>střední příčka 0,4 m : 19,9*0,4</t>
  </si>
  <si>
    <t>564861111R00</t>
  </si>
  <si>
    <t>Podklad ze štěrkodrti po zhutnění tloušťky 20 cm, s rozprostřením a zhutněním</t>
  </si>
  <si>
    <t>nová vrstva pod zámkovou : (4,2+0,45+1,1)*(1,1+0,6)</t>
  </si>
  <si>
    <t>596215021R00</t>
  </si>
  <si>
    <t>Kladení zámkové dlažby tl. 6 cm do drtě tl. 4 cm</t>
  </si>
  <si>
    <t>zpětné použití : (4,2+0,45+1,1)*(1,1+0,6)</t>
  </si>
  <si>
    <t>596811111R00</t>
  </si>
  <si>
    <t>Kladení dlaždic kom.pro pěší, lože z kameniva těženého tl.30 mm a výplň spár</t>
  </si>
  <si>
    <t>69365131R</t>
  </si>
  <si>
    <t>Geotextilie tkaná, 100% PP</t>
  </si>
  <si>
    <t>602011151RT0</t>
  </si>
  <si>
    <t>Štuk na stěnách sanační , ručně, tloušťka vrstvy 2,5 mm</t>
  </si>
  <si>
    <t xml:space="preserve">SANACE  STĚN - ŘEZ : </t>
  </si>
  <si>
    <t xml:space="preserve">oprava ozn.3  DSHII (dodatečná svislá izolace - interiér) : </t>
  </si>
  <si>
    <t xml:space="preserve">TECHNICKÉ  ÚDAJE - viz technická zpráva : </t>
  </si>
  <si>
    <t xml:space="preserve">sanační štuk o celkové výšce 0,3 m : </t>
  </si>
  <si>
    <t>jídelna : (9,75+4,2)*2*0,3</t>
  </si>
  <si>
    <t>přípravna : (2,25+4,2)*2*0,3</t>
  </si>
  <si>
    <t>navýšení u schodiště : 4*1,6+2,1*0,3</t>
  </si>
  <si>
    <t/>
  </si>
  <si>
    <t xml:space="preserve">oprava ozn.5  SAO (sanační omítky - interiér) : </t>
  </si>
  <si>
    <t>612433212R00</t>
  </si>
  <si>
    <t>Omítka sanační vnitřní,  tl.25 mm</t>
  </si>
  <si>
    <t xml:space="preserve">omítka sanační jádro o celkové výšce 0,3 m : </t>
  </si>
  <si>
    <t>612433210RXX</t>
  </si>
  <si>
    <t>Vyrovnávací provzdušněná malta tl 10 mm</t>
  </si>
  <si>
    <t xml:space="preserve">vyrovnávací malta o celkové výšce 0,3 m : </t>
  </si>
  <si>
    <t>622451122R00</t>
  </si>
  <si>
    <t>Omítka vnější stěn, MC ze SMS,jádrová vyrovnávací</t>
  </si>
  <si>
    <t xml:space="preserve">SANACE  STĚN - ŘEZ  - délky 24,09 m : </t>
  </si>
  <si>
    <t xml:space="preserve">oprava ozn.2  DSH (dodatečné svislé izolace - exteriér) : </t>
  </si>
  <si>
    <t xml:space="preserve">  celková délka : 4,65+0,07+0,55+12,1+0,55+0,07+0,45+4,2+0,45+1</t>
  </si>
  <si>
    <t>jádrová vyrovnávací omítka o celkové výšce 1,35 m : 24,09*1,35</t>
  </si>
  <si>
    <t>631312611RM1</t>
  </si>
  <si>
    <t>Mazanina betonová tl. 5 - 8 cm C 16/20 z betonu prostého - betonový podkladek</t>
  </si>
  <si>
    <t>betonový podkladek ve spádu : 24,09*0,65*0,12</t>
  </si>
  <si>
    <t>632411150RT2</t>
  </si>
  <si>
    <t>Potěr ze SMS, ruční zpracování, tl. 50 mm, cementový potěr, 30 MPa</t>
  </si>
  <si>
    <t xml:space="preserve">oprava označení 4. DVH (dodatečná vodorovná hydroizolace - podlaha interiér) : </t>
  </si>
  <si>
    <t xml:space="preserve">1 PP z položky bourání 50,63 m2 : </t>
  </si>
  <si>
    <t>jídelna : 41,5</t>
  </si>
  <si>
    <t>přípravna : 9,13</t>
  </si>
  <si>
    <t>632421140RT2</t>
  </si>
  <si>
    <t>Potěr,ručně zpracovaný,tl.30 mm, samonivelační, pevnost 30 MPa</t>
  </si>
  <si>
    <t>642944121RT4</t>
  </si>
  <si>
    <t>Osazení ocelových zárubní dodatečně do 2,5 m2, včetně dodávky zárubně  80x197x11 cm</t>
  </si>
  <si>
    <t>909      R00</t>
  </si>
  <si>
    <t>Hzs-přesunutí altánku tam a zpět autojeřábem</t>
  </si>
  <si>
    <t>h</t>
  </si>
  <si>
    <t>Prav.M</t>
  </si>
  <si>
    <t>POL10_</t>
  </si>
  <si>
    <t>917862111R00</t>
  </si>
  <si>
    <t>Osazení stojat. obrub.bet. s opěrou,lože z C 12/15</t>
  </si>
  <si>
    <t>zpětné použití : 0,55+12,1+0,55+0,5+0,55+4,2+0,45+1</t>
  </si>
  <si>
    <t>962031113R00</t>
  </si>
  <si>
    <t>Odstranění izolační přizdívky z cihel pálených plných tl. 65 mm</t>
  </si>
  <si>
    <t>výšku izolační přizdívky počítám 1,35 m : 24,09*1,35</t>
  </si>
  <si>
    <t>965042131R00</t>
  </si>
  <si>
    <t>Bourání mazanin betonových  tl. 10 cm, pl. 4 m2</t>
  </si>
  <si>
    <t>jídelna : 41,5*0,1</t>
  </si>
  <si>
    <t>přípravna : 9,13*0,1</t>
  </si>
  <si>
    <t>968061125R00</t>
  </si>
  <si>
    <t>Vyvěšení dřevěných dveřních křídel pl. do 2 m2</t>
  </si>
  <si>
    <t>1.PP - vyvěšení : 2</t>
  </si>
  <si>
    <t>1.PP - zavěšení : 2</t>
  </si>
  <si>
    <t>968072455R00</t>
  </si>
  <si>
    <t>Vybourání kovových dveřních zárubní pl. do 2 m2</t>
  </si>
  <si>
    <t>1.PP : 2*1,6</t>
  </si>
  <si>
    <t>978013191R00</t>
  </si>
  <si>
    <t>Otlučení omítek vápenocementových vnitřních stěn v rozsahu do 100 %, tl.20 mm</t>
  </si>
  <si>
    <t>978023411R00</t>
  </si>
  <si>
    <t>Vysekání a úprava spár zdiva cihelného</t>
  </si>
  <si>
    <t>WC - omítka pod obklady : 8</t>
  </si>
  <si>
    <t>978059531R00</t>
  </si>
  <si>
    <t>Odsekání vnitřních obkladů stěn nad 2 m2</t>
  </si>
  <si>
    <t>WC+ chodba : 8</t>
  </si>
  <si>
    <t>979024441R00</t>
  </si>
  <si>
    <t>Očištění vybour. obrubníků všech loží a výplní</t>
  </si>
  <si>
    <t>okolo dl.50/50 cm - pro zpětné použití : 0,55+12,1+0,55+0,5+0,55+4,2+0,45+1</t>
  </si>
  <si>
    <t>979054441R00</t>
  </si>
  <si>
    <t>Očištění vybour. dlaždic s výplní kamen. těženým</t>
  </si>
  <si>
    <t>dl.50/50 : 9,95</t>
  </si>
  <si>
    <t>zámková : 9,775</t>
  </si>
  <si>
    <t>978016392R00</t>
  </si>
  <si>
    <t>Otlučení omítek vnějších cementových v složit.1-4 do 100 %, tl.20 mm</t>
  </si>
  <si>
    <t xml:space="preserve">SANACE  STĚN - ŘEZ A - délky 8,6 m : </t>
  </si>
  <si>
    <t>999281108R00</t>
  </si>
  <si>
    <t>Přesun hmot pro opravy a údržbu do výšky 12 m</t>
  </si>
  <si>
    <t>t</t>
  </si>
  <si>
    <t>POL7_</t>
  </si>
  <si>
    <t>711111001RZ1</t>
  </si>
  <si>
    <t>Izolace proti vlhkosti vodor. nátěr ALP za studena, 1x nátěr - včetně dodávky penetračního laku ALP</t>
  </si>
  <si>
    <t>711141559RZ4</t>
  </si>
  <si>
    <t>Izolace proti vlhk. vodorovná pásy přitavením, 2 vrstvy - včetně dodávky pásu se skelnou vložkou</t>
  </si>
  <si>
    <t>711140201R00</t>
  </si>
  <si>
    <t>Odstr.izolace proti vlhk.svis. pásy přitav.,1vrs</t>
  </si>
  <si>
    <t>711191272RT2</t>
  </si>
  <si>
    <t>Izolace proti zem.vlhkosti,ochran.textilie,svislá, včetně dodávky textílie PP/300, 300 g/m2</t>
  </si>
  <si>
    <t>ochran.geotextilie o celkové výšce 1,35 m + 0,65 m : 24,09*(1,35+0,65)</t>
  </si>
  <si>
    <t>711502020RZ1</t>
  </si>
  <si>
    <t>Dodávka a montáž nopové fólie svislá do tvaru písmene " L"  včetně doplňků</t>
  </si>
  <si>
    <t>nopová fólie o celkové výšce 1,35 m + 0,65 m : 24,09*(1,35+0,65)</t>
  </si>
  <si>
    <t>711823129RT2</t>
  </si>
  <si>
    <t>Montáž ukončovací lišty k nopové fólii, včetně dodávky lišty</t>
  </si>
  <si>
    <t>celková délka : 4,65+0,07+0,55+12,1+0,55+0,07+0,45+4,2+0,45+1</t>
  </si>
  <si>
    <t>711212016RXX</t>
  </si>
  <si>
    <t>Stěrka hydroizolační bitumenová min. tl.4 mm, penetrace1x +3x nátěr</t>
  </si>
  <si>
    <t>bitumenová stěrka o celkové výšce 1,3 m : 24,09*1,35</t>
  </si>
  <si>
    <t xml:space="preserve">bitumenová stěrka o celkové výšce 0,3 m : </t>
  </si>
  <si>
    <t>711491372RXX</t>
  </si>
  <si>
    <t>Vodorovná hydroizolace chemickou clonou provedenou beztlakovou injektáží, včetně dodávky injektážní hmoty</t>
  </si>
  <si>
    <t xml:space="preserve">m2    </t>
  </si>
  <si>
    <t xml:space="preserve">PARAMETRY  A  TECHNOLOGICKÉ  POSTUPY viz technická zpráva : </t>
  </si>
  <si>
    <t xml:space="preserve">oprava označení VH1 (vodorovná hydroizolace zdiva) : </t>
  </si>
  <si>
    <t>injektáž : (13,1+5,1)*2*0,45*1,15</t>
  </si>
  <si>
    <t>injektáž u schodiště : 4*0,45*1,15</t>
  </si>
  <si>
    <t>711713478RXX</t>
  </si>
  <si>
    <t>Detail napojení šířky 0,5 m mezi úpravami ozn.3 a 4 , včetně dilatací po obvodu místností</t>
  </si>
  <si>
    <t>jídelna : (9,75+4,2)*2</t>
  </si>
  <si>
    <t>přípravna : (2,25+4,2)*2</t>
  </si>
  <si>
    <t>998711201R00</t>
  </si>
  <si>
    <t>Přesun hmot pro izolace proti vodě, výšky do 6 m</t>
  </si>
  <si>
    <t>713121111RV1</t>
  </si>
  <si>
    <t>Izolace tepelná podlah na sucho, jednovrstvá, včetně dodávky polystyren tl. 30 mm</t>
  </si>
  <si>
    <t>998713201R00</t>
  </si>
  <si>
    <t>Přesun hmot pro izolace tepelné, výšky do 6 m</t>
  </si>
  <si>
    <t>725610810RXX</t>
  </si>
  <si>
    <t>Demontáž a zpětná montáž sporáku v sestavě kuchyňské linky</t>
  </si>
  <si>
    <t>soubor</t>
  </si>
  <si>
    <t>725290040RA0</t>
  </si>
  <si>
    <t>Demontáž a zpětná montáž dřezu včetně baterie a příslušenství v kuchyňské sestavě</t>
  </si>
  <si>
    <t>725290050RA0</t>
  </si>
  <si>
    <t>Demontáž a zpětná montáž myčky včetně příslušenství v kuchyňské sestavě</t>
  </si>
  <si>
    <t>735117110R00</t>
  </si>
  <si>
    <t>Odpojení a připojení těles po opravě izolace proti vlhkosti</t>
  </si>
  <si>
    <t>1 ks radiátoru 1,12 m2 - celkem 3 ks : 1,12*3</t>
  </si>
  <si>
    <t>766812116RXX</t>
  </si>
  <si>
    <t>Montáž kuchyňských linek dřevěných linek š.do 3,1 m</t>
  </si>
  <si>
    <t>zpětná montáž : 1</t>
  </si>
  <si>
    <t>766812850RXX</t>
  </si>
  <si>
    <t>Šetrná demontáž kuchyňských linek do 3,1 m pro zpětnou montáž</t>
  </si>
  <si>
    <t>766825822RXX</t>
  </si>
  <si>
    <t>Demontáž krytu radiátoru do 5 m2 a zpětná montáž po opravě izolace proti vlhkosti</t>
  </si>
  <si>
    <t>776401800R00</t>
  </si>
  <si>
    <t>Demontáž soklíků nebo lišt, pryžových nebo z PVC</t>
  </si>
  <si>
    <t>776511820RT1</t>
  </si>
  <si>
    <t>Odstranění PVC a koberců lepených s podložkou, z ploch nad 20 m2</t>
  </si>
  <si>
    <t>781475114RA0</t>
  </si>
  <si>
    <t>Obklad vnitřní keram., tmel , do 30 x 30 cm</t>
  </si>
  <si>
    <t>783222120R00</t>
  </si>
  <si>
    <t>Nátěr syntetický kov.konstrukcí 2x - kovové dveřní zárubně</t>
  </si>
  <si>
    <t>2 ks : 2,8*0,21*2</t>
  </si>
  <si>
    <t>783226100R00</t>
  </si>
  <si>
    <t>Nátěr syntetický kovových konstrukcí základní</t>
  </si>
  <si>
    <t>979081111R00</t>
  </si>
  <si>
    <t>Odvoz suti a vybour. hmot na skládku do 1 km</t>
  </si>
  <si>
    <t>POL8_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</si>
  <si>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</si>
  <si>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</si>
  <si>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</si>
  <si>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</si>
  <si>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</si>
  <si>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</si>
  <si>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979087311R00</t>
  </si>
  <si>
    <t>Vodorovné přemístění suti nošením do 10 m</t>
  </si>
  <si>
    <t>979087391R00</t>
  </si>
  <si>
    <t>Příplatek za nošení suti každých dalších 10 m</t>
  </si>
  <si>
    <t>005121 R</t>
  </si>
  <si>
    <t>Zařízení staveniště</t>
  </si>
  <si>
    <t>Soubor</t>
  </si>
  <si>
    <t>POL99_2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</si>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</sst>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39</v>
      </c>
    </row>
    <row r="2" spans="1:7" ht="57.75" customHeight="1" x14ac:dyDescent="0.2">
      <c r="A2" s="76" t="s">
        <v>40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37</v>
      </c>
      <c r="B1" s="89" t="s">
        <v>402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5" t="s">
        <v>23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44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3">
        <v>1320</v>
      </c>
      <c r="B4" s="116" t="s">
        <v>47</v>
      </c>
      <c r="C4" s="117"/>
      <c r="D4" s="118" t="s">
        <v>42</v>
      </c>
      <c r="E4" s="119" t="s">
        <v>43</v>
      </c>
      <c r="F4" s="120"/>
      <c r="G4" s="120"/>
      <c r="H4" s="120"/>
      <c r="I4" s="120"/>
      <c r="J4" s="121"/>
    </row>
    <row r="5" spans="1:15" ht="24" customHeight="1" x14ac:dyDescent="0.2">
      <c r="A5" s="3"/>
      <c r="B5" s="44" t="s">
        <v>22</v>
      </c>
      <c r="C5" s="4"/>
      <c r="D5" s="122" t="s">
        <v>51</v>
      </c>
      <c r="E5" s="24"/>
      <c r="F5" s="24"/>
      <c r="G5" s="24"/>
      <c r="H5" s="26" t="s">
        <v>41</v>
      </c>
      <c r="I5" s="122" t="s">
        <v>55</v>
      </c>
      <c r="J5" s="10"/>
    </row>
    <row r="6" spans="1:15" ht="15.75" customHeight="1" x14ac:dyDescent="0.2">
      <c r="A6" s="3"/>
      <c r="B6" s="38"/>
      <c r="C6" s="24"/>
      <c r="D6" s="122" t="s">
        <v>52</v>
      </c>
      <c r="E6" s="24"/>
      <c r="F6" s="24"/>
      <c r="G6" s="24"/>
      <c r="H6" s="26" t="s">
        <v>35</v>
      </c>
      <c r="I6" s="30"/>
      <c r="J6" s="10"/>
    </row>
    <row r="7" spans="1:15" ht="15.75" customHeight="1" x14ac:dyDescent="0.2">
      <c r="A7" s="3"/>
      <c r="B7" s="39"/>
      <c r="C7" s="25"/>
      <c r="D7" s="104" t="s">
        <v>54</v>
      </c>
      <c r="E7" s="123" t="s">
        <v>53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41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35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124"/>
      <c r="E11" s="124"/>
      <c r="F11" s="124"/>
      <c r="G11" s="124"/>
      <c r="H11" s="26" t="s">
        <v>41</v>
      </c>
      <c r="I11" s="129"/>
      <c r="J11" s="10"/>
    </row>
    <row r="12" spans="1:15" ht="15.75" customHeight="1" x14ac:dyDescent="0.2">
      <c r="A12" s="3"/>
      <c r="B12" s="38"/>
      <c r="C12" s="24"/>
      <c r="D12" s="125"/>
      <c r="E12" s="125"/>
      <c r="F12" s="125"/>
      <c r="G12" s="125"/>
      <c r="H12" s="26" t="s">
        <v>35</v>
      </c>
      <c r="I12" s="129"/>
      <c r="J12" s="10"/>
    </row>
    <row r="13" spans="1:15" ht="15.75" customHeight="1" x14ac:dyDescent="0.2">
      <c r="A13" s="3"/>
      <c r="B13" s="39"/>
      <c r="C13" s="25"/>
      <c r="D13" s="128"/>
      <c r="E13" s="126"/>
      <c r="F13" s="127"/>
      <c r="G13" s="127"/>
      <c r="H13" s="27"/>
      <c r="I13" s="31"/>
      <c r="J13" s="48"/>
    </row>
    <row r="14" spans="1:15" ht="24" hidden="1" customHeight="1" x14ac:dyDescent="0.2">
      <c r="A14" s="3"/>
      <c r="B14" s="63" t="s">
        <v>21</v>
      </c>
      <c r="C14" s="64"/>
      <c r="D14" s="65" t="s">
        <v>48</v>
      </c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33</v>
      </c>
      <c r="C15" s="69"/>
      <c r="D15" s="50"/>
      <c r="E15" s="95"/>
      <c r="F15" s="95"/>
      <c r="G15" s="96"/>
      <c r="H15" s="96"/>
      <c r="I15" s="96" t="s">
        <v>30</v>
      </c>
      <c r="J15" s="97"/>
    </row>
    <row r="16" spans="1:15" ht="23.25" customHeight="1" x14ac:dyDescent="0.2">
      <c r="A16" s="195" t="s">
        <v>25</v>
      </c>
      <c r="B16" s="54" t="s">
        <v>25</v>
      </c>
      <c r="C16" s="55"/>
      <c r="D16" s="56"/>
      <c r="E16" s="82"/>
      <c r="F16" s="83"/>
      <c r="G16" s="82"/>
      <c r="H16" s="83"/>
      <c r="I16" s="82">
        <f>SUMIF(F49:F70,A16,I49:I70)+SUMIF(F49:F70,"PSU",I49:I70)</f>
        <v>0</v>
      </c>
      <c r="J16" s="84"/>
    </row>
    <row r="17" spans="1:10" ht="23.25" customHeight="1" x14ac:dyDescent="0.2">
      <c r="A17" s="195" t="s">
        <v>26</v>
      </c>
      <c r="B17" s="54" t="s">
        <v>26</v>
      </c>
      <c r="C17" s="55"/>
      <c r="D17" s="56"/>
      <c r="E17" s="82"/>
      <c r="F17" s="83"/>
      <c r="G17" s="82"/>
      <c r="H17" s="83"/>
      <c r="I17" s="82">
        <f>SUMIF(F49:F70,A17,I49:I70)</f>
        <v>0</v>
      </c>
      <c r="J17" s="84"/>
    </row>
    <row r="18" spans="1:10" ht="23.25" customHeight="1" x14ac:dyDescent="0.2">
      <c r="A18" s="195" t="s">
        <v>27</v>
      </c>
      <c r="B18" s="54" t="s">
        <v>27</v>
      </c>
      <c r="C18" s="55"/>
      <c r="D18" s="56"/>
      <c r="E18" s="82"/>
      <c r="F18" s="83"/>
      <c r="G18" s="82"/>
      <c r="H18" s="83"/>
      <c r="I18" s="82">
        <f>SUMIF(F49:F70,A18,I49:I70)</f>
        <v>0</v>
      </c>
      <c r="J18" s="84"/>
    </row>
    <row r="19" spans="1:10" ht="23.25" customHeight="1" x14ac:dyDescent="0.2">
      <c r="A19" s="195" t="s">
        <v>103</v>
      </c>
      <c r="B19" s="54" t="s">
        <v>28</v>
      </c>
      <c r="C19" s="55"/>
      <c r="D19" s="56"/>
      <c r="E19" s="82"/>
      <c r="F19" s="83"/>
      <c r="G19" s="82"/>
      <c r="H19" s="83"/>
      <c r="I19" s="82">
        <f>SUMIF(F49:F70,A19,I49:I70)</f>
        <v>0</v>
      </c>
      <c r="J19" s="84"/>
    </row>
    <row r="20" spans="1:10" ht="23.25" customHeight="1" x14ac:dyDescent="0.2">
      <c r="A20" s="195" t="s">
        <v>104</v>
      </c>
      <c r="B20" s="54" t="s">
        <v>29</v>
      </c>
      <c r="C20" s="55"/>
      <c r="D20" s="56"/>
      <c r="E20" s="82"/>
      <c r="F20" s="83"/>
      <c r="G20" s="82"/>
      <c r="H20" s="83"/>
      <c r="I20" s="82">
        <f>SUMIF(F49:F70,A20,I49:I70)</f>
        <v>0</v>
      </c>
      <c r="J20" s="84"/>
    </row>
    <row r="21" spans="1:10" ht="23.25" customHeight="1" x14ac:dyDescent="0.2">
      <c r="A21" s="3"/>
      <c r="B21" s="71" t="s">
        <v>30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34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/>
      <c r="B23" s="54" t="s">
        <v>12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hidden="1" customHeight="1" x14ac:dyDescent="0.2">
      <c r="A24" s="3"/>
      <c r="B24" s="54" t="s">
        <v>13</v>
      </c>
      <c r="C24" s="55"/>
      <c r="D24" s="56"/>
      <c r="E24" s="57">
        <f>SazbaDPH1</f>
        <v>15</v>
      </c>
      <c r="F24" s="58" t="s">
        <v>0</v>
      </c>
      <c r="G24" s="78">
        <f>I23*E23/100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/>
      <c r="B25" s="54" t="s">
        <v>14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hidden="1" customHeight="1" x14ac:dyDescent="0.2">
      <c r="A26" s="3"/>
      <c r="B26" s="46" t="s">
        <v>15</v>
      </c>
      <c r="C26" s="21"/>
      <c r="D26" s="17"/>
      <c r="E26" s="40">
        <f>SazbaDPH2</f>
        <v>21</v>
      </c>
      <c r="F26" s="41" t="s">
        <v>0</v>
      </c>
      <c r="G26" s="92">
        <f>I25*E25/100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5" t="s">
        <v>4</v>
      </c>
      <c r="C27" s="19"/>
      <c r="D27" s="22"/>
      <c r="E27" s="19"/>
      <c r="F27" s="20"/>
      <c r="G27" s="94">
        <f>CenaCelkemBezDPH-(ZakladDPHSni+ZakladDPHZakl)</f>
        <v>0</v>
      </c>
      <c r="H27" s="94"/>
      <c r="I27" s="94"/>
      <c r="J27" s="60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8" t="s">
        <v>24</v>
      </c>
      <c r="C28" s="169"/>
      <c r="D28" s="169"/>
      <c r="E28" s="170"/>
      <c r="F28" s="171"/>
      <c r="G28" s="172">
        <f>IF(A28&gt;50, ROUNDUP(A27, 0), ROUNDDOWN(A27, 0))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3"/>
      <c r="B29" s="168" t="s">
        <v>36</v>
      </c>
      <c r="C29" s="174"/>
      <c r="D29" s="174"/>
      <c r="E29" s="174"/>
      <c r="F29" s="174"/>
      <c r="G29" s="175">
        <f>ZakladDPHSni+DPHSni+ZakladDPHZakl+DPHZakl+Zaokrouhleni</f>
        <v>0</v>
      </c>
      <c r="H29" s="175"/>
      <c r="I29" s="175"/>
      <c r="J29" s="176" t="s">
        <v>58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43647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38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56</v>
      </c>
      <c r="C39" s="146"/>
      <c r="D39" s="147"/>
      <c r="E39" s="147"/>
      <c r="F39" s="148">
        <f>'SO.01 1 Pol'!AE382</f>
        <v>0</v>
      </c>
      <c r="G39" s="149">
        <f>'SO.01 1 Pol'!AF382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3" t="s">
        <v>44</v>
      </c>
      <c r="C40" s="154" t="s">
        <v>45</v>
      </c>
      <c r="D40" s="155"/>
      <c r="E40" s="155"/>
      <c r="F40" s="156">
        <f>'SO.01 1 Pol'!AE382</f>
        <v>0</v>
      </c>
      <c r="G40" s="157">
        <f>'SO.01 1 Pol'!AF382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4">
        <v>3</v>
      </c>
      <c r="B41" s="160" t="s">
        <v>42</v>
      </c>
      <c r="C41" s="146" t="s">
        <v>43</v>
      </c>
      <c r="D41" s="147"/>
      <c r="E41" s="147"/>
      <c r="F41" s="161">
        <f>'SO.01 1 Pol'!AE382</f>
        <v>0</v>
      </c>
      <c r="G41" s="150">
        <f>'SO.01 1 Pol'!AF382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4"/>
      <c r="B42" s="162" t="s">
        <v>57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7" t="s">
        <v>59</v>
      </c>
    </row>
    <row r="48" spans="1:10" ht="25.5" customHeight="1" x14ac:dyDescent="0.2">
      <c r="A48" s="178"/>
      <c r="B48" s="181" t="s">
        <v>17</v>
      </c>
      <c r="C48" s="181" t="s">
        <v>5</v>
      </c>
      <c r="D48" s="182"/>
      <c r="E48" s="182"/>
      <c r="F48" s="183" t="s">
        <v>60</v>
      </c>
      <c r="G48" s="183"/>
      <c r="H48" s="183"/>
      <c r="I48" s="183" t="s">
        <v>30</v>
      </c>
      <c r="J48" s="183" t="s">
        <v>0</v>
      </c>
    </row>
    <row r="49" spans="1:10" ht="25.5" customHeight="1" x14ac:dyDescent="0.2">
      <c r="A49" s="179"/>
      <c r="B49" s="184" t="s">
        <v>42</v>
      </c>
      <c r="C49" s="185" t="s">
        <v>61</v>
      </c>
      <c r="D49" s="186"/>
      <c r="E49" s="186"/>
      <c r="F49" s="191" t="s">
        <v>25</v>
      </c>
      <c r="G49" s="192"/>
      <c r="H49" s="192"/>
      <c r="I49" s="192">
        <f>'SO.01 1 Pol'!G8</f>
        <v>0</v>
      </c>
      <c r="J49" s="189" t="str">
        <f>IF(I71=0,"",I49/I71*100)</f>
        <v/>
      </c>
    </row>
    <row r="50" spans="1:10" ht="25.5" customHeight="1" x14ac:dyDescent="0.2">
      <c r="A50" s="179"/>
      <c r="B50" s="184" t="s">
        <v>62</v>
      </c>
      <c r="C50" s="185" t="s">
        <v>63</v>
      </c>
      <c r="D50" s="186"/>
      <c r="E50" s="186"/>
      <c r="F50" s="191" t="s">
        <v>25</v>
      </c>
      <c r="G50" s="192"/>
      <c r="H50" s="192"/>
      <c r="I50" s="192">
        <f>'SO.01 1 Pol'!G46</f>
        <v>0</v>
      </c>
      <c r="J50" s="189" t="str">
        <f>IF(I71=0,"",I50/I71*100)</f>
        <v/>
      </c>
    </row>
    <row r="51" spans="1:10" ht="25.5" customHeight="1" x14ac:dyDescent="0.2">
      <c r="A51" s="179"/>
      <c r="B51" s="184" t="s">
        <v>64</v>
      </c>
      <c r="C51" s="185" t="s">
        <v>65</v>
      </c>
      <c r="D51" s="186"/>
      <c r="E51" s="186"/>
      <c r="F51" s="191" t="s">
        <v>25</v>
      </c>
      <c r="G51" s="192"/>
      <c r="H51" s="192"/>
      <c r="I51" s="192">
        <f>'SO.01 1 Pol'!G68</f>
        <v>0</v>
      </c>
      <c r="J51" s="189" t="str">
        <f>IF(I71=0,"",I51/I71*100)</f>
        <v/>
      </c>
    </row>
    <row r="52" spans="1:10" ht="25.5" customHeight="1" x14ac:dyDescent="0.2">
      <c r="A52" s="179"/>
      <c r="B52" s="184" t="s">
        <v>66</v>
      </c>
      <c r="C52" s="185" t="s">
        <v>67</v>
      </c>
      <c r="D52" s="186"/>
      <c r="E52" s="186"/>
      <c r="F52" s="191" t="s">
        <v>25</v>
      </c>
      <c r="G52" s="192"/>
      <c r="H52" s="192"/>
      <c r="I52" s="192">
        <f>'SO.01 1 Pol'!G89</f>
        <v>0</v>
      </c>
      <c r="J52" s="189" t="str">
        <f>IF(I71=0,"",I52/I71*100)</f>
        <v/>
      </c>
    </row>
    <row r="53" spans="1:10" ht="25.5" customHeight="1" x14ac:dyDescent="0.2">
      <c r="A53" s="179"/>
      <c r="B53" s="184" t="s">
        <v>68</v>
      </c>
      <c r="C53" s="185" t="s">
        <v>69</v>
      </c>
      <c r="D53" s="186"/>
      <c r="E53" s="186"/>
      <c r="F53" s="191" t="s">
        <v>25</v>
      </c>
      <c r="G53" s="192"/>
      <c r="H53" s="192"/>
      <c r="I53" s="192">
        <f>'SO.01 1 Pol'!G116</f>
        <v>0</v>
      </c>
      <c r="J53" s="189" t="str">
        <f>IF(I71=0,"",I53/I71*100)</f>
        <v/>
      </c>
    </row>
    <row r="54" spans="1:10" ht="25.5" customHeight="1" x14ac:dyDescent="0.2">
      <c r="A54" s="179"/>
      <c r="B54" s="184" t="s">
        <v>70</v>
      </c>
      <c r="C54" s="185" t="s">
        <v>71</v>
      </c>
      <c r="D54" s="186"/>
      <c r="E54" s="186"/>
      <c r="F54" s="191" t="s">
        <v>25</v>
      </c>
      <c r="G54" s="192"/>
      <c r="H54" s="192"/>
      <c r="I54" s="192">
        <f>'SO.01 1 Pol'!G172</f>
        <v>0</v>
      </c>
      <c r="J54" s="189" t="str">
        <f>IF(I71=0,"",I54/I71*100)</f>
        <v/>
      </c>
    </row>
    <row r="55" spans="1:10" ht="25.5" customHeight="1" x14ac:dyDescent="0.2">
      <c r="A55" s="179"/>
      <c r="B55" s="184" t="s">
        <v>72</v>
      </c>
      <c r="C55" s="185" t="s">
        <v>73</v>
      </c>
      <c r="D55" s="186"/>
      <c r="E55" s="186"/>
      <c r="F55" s="191" t="s">
        <v>25</v>
      </c>
      <c r="G55" s="192"/>
      <c r="H55" s="192"/>
      <c r="I55" s="192">
        <f>'SO.01 1 Pol'!G181</f>
        <v>0</v>
      </c>
      <c r="J55" s="189" t="str">
        <f>IF(I71=0,"",I55/I71*100)</f>
        <v/>
      </c>
    </row>
    <row r="56" spans="1:10" ht="25.5" customHeight="1" x14ac:dyDescent="0.2">
      <c r="A56" s="179"/>
      <c r="B56" s="184" t="s">
        <v>74</v>
      </c>
      <c r="C56" s="185" t="s">
        <v>75</v>
      </c>
      <c r="D56" s="186"/>
      <c r="E56" s="186"/>
      <c r="F56" s="191" t="s">
        <v>25</v>
      </c>
      <c r="G56" s="192"/>
      <c r="H56" s="192"/>
      <c r="I56" s="192">
        <f>'SO.01 1 Pol'!G202</f>
        <v>0</v>
      </c>
      <c r="J56" s="189" t="str">
        <f>IF(I71=0,"",I56/I71*100)</f>
        <v/>
      </c>
    </row>
    <row r="57" spans="1:10" ht="25.5" customHeight="1" x14ac:dyDescent="0.2">
      <c r="A57" s="179"/>
      <c r="B57" s="184" t="s">
        <v>76</v>
      </c>
      <c r="C57" s="185" t="s">
        <v>77</v>
      </c>
      <c r="D57" s="186"/>
      <c r="E57" s="186"/>
      <c r="F57" s="191" t="s">
        <v>25</v>
      </c>
      <c r="G57" s="192"/>
      <c r="H57" s="192"/>
      <c r="I57" s="192">
        <f>'SO.01 1 Pol'!G204</f>
        <v>0</v>
      </c>
      <c r="J57" s="189" t="str">
        <f>IF(I71=0,"",I57/I71*100)</f>
        <v/>
      </c>
    </row>
    <row r="58" spans="1:10" ht="25.5" customHeight="1" x14ac:dyDescent="0.2">
      <c r="A58" s="179"/>
      <c r="B58" s="184" t="s">
        <v>78</v>
      </c>
      <c r="C58" s="185" t="s">
        <v>79</v>
      </c>
      <c r="D58" s="186"/>
      <c r="E58" s="186"/>
      <c r="F58" s="191" t="s">
        <v>25</v>
      </c>
      <c r="G58" s="192"/>
      <c r="H58" s="192"/>
      <c r="I58" s="192">
        <f>'SO.01 1 Pol'!G206</f>
        <v>0</v>
      </c>
      <c r="J58" s="189" t="str">
        <f>IF(I71=0,"",I58/I71*100)</f>
        <v/>
      </c>
    </row>
    <row r="59" spans="1:10" ht="25.5" customHeight="1" x14ac:dyDescent="0.2">
      <c r="A59" s="179"/>
      <c r="B59" s="184" t="s">
        <v>80</v>
      </c>
      <c r="C59" s="185" t="s">
        <v>81</v>
      </c>
      <c r="D59" s="186"/>
      <c r="E59" s="186"/>
      <c r="F59" s="191" t="s">
        <v>25</v>
      </c>
      <c r="G59" s="192"/>
      <c r="H59" s="192"/>
      <c r="I59" s="192">
        <f>'SO.01 1 Pol'!G210</f>
        <v>0</v>
      </c>
      <c r="J59" s="189" t="str">
        <f>IF(I71=0,"",I59/I71*100)</f>
        <v/>
      </c>
    </row>
    <row r="60" spans="1:10" ht="25.5" customHeight="1" x14ac:dyDescent="0.2">
      <c r="A60" s="179"/>
      <c r="B60" s="184" t="s">
        <v>82</v>
      </c>
      <c r="C60" s="185" t="s">
        <v>83</v>
      </c>
      <c r="D60" s="186"/>
      <c r="E60" s="186"/>
      <c r="F60" s="191" t="s">
        <v>25</v>
      </c>
      <c r="G60" s="192"/>
      <c r="H60" s="192"/>
      <c r="I60" s="192">
        <f>'SO.01 1 Pol'!G258</f>
        <v>0</v>
      </c>
      <c r="J60" s="189" t="str">
        <f>IF(I71=0,"",I60/I71*100)</f>
        <v/>
      </c>
    </row>
    <row r="61" spans="1:10" ht="25.5" customHeight="1" x14ac:dyDescent="0.2">
      <c r="A61" s="179"/>
      <c r="B61" s="184" t="s">
        <v>84</v>
      </c>
      <c r="C61" s="185" t="s">
        <v>85</v>
      </c>
      <c r="D61" s="186"/>
      <c r="E61" s="186"/>
      <c r="F61" s="191" t="s">
        <v>26</v>
      </c>
      <c r="G61" s="192"/>
      <c r="H61" s="192"/>
      <c r="I61" s="192">
        <f>'SO.01 1 Pol'!G260</f>
        <v>0</v>
      </c>
      <c r="J61" s="189" t="str">
        <f>IF(I71=0,"",I61/I71*100)</f>
        <v/>
      </c>
    </row>
    <row r="62" spans="1:10" ht="25.5" customHeight="1" x14ac:dyDescent="0.2">
      <c r="A62" s="179"/>
      <c r="B62" s="184" t="s">
        <v>86</v>
      </c>
      <c r="C62" s="185" t="s">
        <v>87</v>
      </c>
      <c r="D62" s="186"/>
      <c r="E62" s="186"/>
      <c r="F62" s="191" t="s">
        <v>26</v>
      </c>
      <c r="G62" s="192"/>
      <c r="H62" s="192"/>
      <c r="I62" s="192">
        <f>'SO.01 1 Pol'!G332</f>
        <v>0</v>
      </c>
      <c r="J62" s="189" t="str">
        <f>IF(I71=0,"",I62/I71*100)</f>
        <v/>
      </c>
    </row>
    <row r="63" spans="1:10" ht="25.5" customHeight="1" x14ac:dyDescent="0.2">
      <c r="A63" s="179"/>
      <c r="B63" s="184" t="s">
        <v>88</v>
      </c>
      <c r="C63" s="185" t="s">
        <v>89</v>
      </c>
      <c r="D63" s="186"/>
      <c r="E63" s="186"/>
      <c r="F63" s="191" t="s">
        <v>26</v>
      </c>
      <c r="G63" s="192"/>
      <c r="H63" s="192"/>
      <c r="I63" s="192">
        <f>'SO.01 1 Pol'!G340</f>
        <v>0</v>
      </c>
      <c r="J63" s="189" t="str">
        <f>IF(I71=0,"",I63/I71*100)</f>
        <v/>
      </c>
    </row>
    <row r="64" spans="1:10" ht="25.5" customHeight="1" x14ac:dyDescent="0.2">
      <c r="A64" s="179"/>
      <c r="B64" s="184" t="s">
        <v>90</v>
      </c>
      <c r="C64" s="185" t="s">
        <v>91</v>
      </c>
      <c r="D64" s="186"/>
      <c r="E64" s="186"/>
      <c r="F64" s="191" t="s">
        <v>26</v>
      </c>
      <c r="G64" s="192"/>
      <c r="H64" s="192"/>
      <c r="I64" s="192">
        <f>'SO.01 1 Pol'!G344</f>
        <v>0</v>
      </c>
      <c r="J64" s="189" t="str">
        <f>IF(I71=0,"",I64/I71*100)</f>
        <v/>
      </c>
    </row>
    <row r="65" spans="1:10" ht="25.5" customHeight="1" x14ac:dyDescent="0.2">
      <c r="A65" s="179"/>
      <c r="B65" s="184" t="s">
        <v>92</v>
      </c>
      <c r="C65" s="185" t="s">
        <v>93</v>
      </c>
      <c r="D65" s="186"/>
      <c r="E65" s="186"/>
      <c r="F65" s="191" t="s">
        <v>26</v>
      </c>
      <c r="G65" s="192"/>
      <c r="H65" s="192"/>
      <c r="I65" s="192">
        <f>'SO.01 1 Pol'!G347</f>
        <v>0</v>
      </c>
      <c r="J65" s="189" t="str">
        <f>IF(I71=0,"",I65/I71*100)</f>
        <v/>
      </c>
    </row>
    <row r="66" spans="1:10" ht="25.5" customHeight="1" x14ac:dyDescent="0.2">
      <c r="A66" s="179"/>
      <c r="B66" s="184" t="s">
        <v>94</v>
      </c>
      <c r="C66" s="185" t="s">
        <v>95</v>
      </c>
      <c r="D66" s="186"/>
      <c r="E66" s="186"/>
      <c r="F66" s="191" t="s">
        <v>26</v>
      </c>
      <c r="G66" s="192"/>
      <c r="H66" s="192"/>
      <c r="I66" s="192">
        <f>'SO.01 1 Pol'!G352</f>
        <v>0</v>
      </c>
      <c r="J66" s="189" t="str">
        <f>IF(I71=0,"",I66/I71*100)</f>
        <v/>
      </c>
    </row>
    <row r="67" spans="1:10" ht="25.5" customHeight="1" x14ac:dyDescent="0.2">
      <c r="A67" s="179"/>
      <c r="B67" s="184" t="s">
        <v>96</v>
      </c>
      <c r="C67" s="185" t="s">
        <v>97</v>
      </c>
      <c r="D67" s="186"/>
      <c r="E67" s="186"/>
      <c r="F67" s="191" t="s">
        <v>26</v>
      </c>
      <c r="G67" s="192"/>
      <c r="H67" s="192"/>
      <c r="I67" s="192">
        <f>'SO.01 1 Pol'!G365</f>
        <v>0</v>
      </c>
      <c r="J67" s="189" t="str">
        <f>IF(I71=0,"",I67/I71*100)</f>
        <v/>
      </c>
    </row>
    <row r="68" spans="1:10" ht="25.5" customHeight="1" x14ac:dyDescent="0.2">
      <c r="A68" s="179"/>
      <c r="B68" s="184" t="s">
        <v>98</v>
      </c>
      <c r="C68" s="185" t="s">
        <v>99</v>
      </c>
      <c r="D68" s="186"/>
      <c r="E68" s="186"/>
      <c r="F68" s="191" t="s">
        <v>26</v>
      </c>
      <c r="G68" s="192"/>
      <c r="H68" s="192"/>
      <c r="I68" s="192">
        <f>'SO.01 1 Pol'!G367</f>
        <v>0</v>
      </c>
      <c r="J68" s="189" t="str">
        <f>IF(I71=0,"",I68/I71*100)</f>
        <v/>
      </c>
    </row>
    <row r="69" spans="1:10" ht="25.5" customHeight="1" x14ac:dyDescent="0.2">
      <c r="A69" s="179"/>
      <c r="B69" s="184" t="s">
        <v>100</v>
      </c>
      <c r="C69" s="185" t="s">
        <v>101</v>
      </c>
      <c r="D69" s="186"/>
      <c r="E69" s="186"/>
      <c r="F69" s="191" t="s">
        <v>102</v>
      </c>
      <c r="G69" s="192"/>
      <c r="H69" s="192"/>
      <c r="I69" s="192">
        <f>'SO.01 1 Pol'!G372</f>
        <v>0</v>
      </c>
      <c r="J69" s="189" t="str">
        <f>IF(I71=0,"",I69/I71*100)</f>
        <v/>
      </c>
    </row>
    <row r="70" spans="1:10" ht="25.5" customHeight="1" x14ac:dyDescent="0.2">
      <c r="A70" s="179"/>
      <c r="B70" s="184" t="s">
        <v>103</v>
      </c>
      <c r="C70" s="185" t="s">
        <v>28</v>
      </c>
      <c r="D70" s="186"/>
      <c r="E70" s="186"/>
      <c r="F70" s="191" t="s">
        <v>103</v>
      </c>
      <c r="G70" s="192"/>
      <c r="H70" s="192"/>
      <c r="I70" s="192">
        <f>'SO.01 1 Pol'!G379</f>
        <v>0</v>
      </c>
      <c r="J70" s="189" t="str">
        <f>IF(I71=0,"",I70/I71*100)</f>
        <v/>
      </c>
    </row>
    <row r="71" spans="1:10" ht="25.5" customHeight="1" x14ac:dyDescent="0.2">
      <c r="A71" s="180"/>
      <c r="B71" s="187" t="s">
        <v>1</v>
      </c>
      <c r="C71" s="187"/>
      <c r="D71" s="188"/>
      <c r="E71" s="188"/>
      <c r="F71" s="193"/>
      <c r="G71" s="194"/>
      <c r="H71" s="194"/>
      <c r="I71" s="194">
        <f>SUM(I49:I70)</f>
        <v>0</v>
      </c>
      <c r="J71" s="190">
        <f>SUM(J49:J70)</f>
        <v>0</v>
      </c>
    </row>
    <row r="72" spans="1:10" x14ac:dyDescent="0.2">
      <c r="F72" s="132"/>
      <c r="G72" s="131"/>
      <c r="H72" s="132"/>
      <c r="I72" s="131"/>
      <c r="J72" s="133"/>
    </row>
    <row r="73" spans="1:10" x14ac:dyDescent="0.2">
      <c r="F73" s="132"/>
      <c r="G73" s="131"/>
      <c r="H73" s="132"/>
      <c r="I73" s="131"/>
      <c r="J73" s="133"/>
    </row>
    <row r="74" spans="1:10" x14ac:dyDescent="0.2">
      <c r="F74" s="132"/>
      <c r="G74" s="131"/>
      <c r="H74" s="132"/>
      <c r="I74" s="131"/>
      <c r="J74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6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7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8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9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38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403</v>
      </c>
      <c r="B1" s="197"/>
      <c r="C1" s="197"/>
      <c r="D1" s="197"/>
      <c r="E1" s="197"/>
      <c r="F1" s="197"/>
      <c r="G1" s="197"/>
      <c r="AG1" t="s">
        <v>105</v>
      </c>
    </row>
    <row r="2" spans="1:60" ht="24.95" customHeight="1" x14ac:dyDescent="0.2">
      <c r="A2" s="198" t="s">
        <v>7</v>
      </c>
      <c r="B2" s="74" t="s">
        <v>49</v>
      </c>
      <c r="C2" s="201" t="s">
        <v>50</v>
      </c>
      <c r="D2" s="199"/>
      <c r="E2" s="199"/>
      <c r="F2" s="199"/>
      <c r="G2" s="200"/>
      <c r="AG2" t="s">
        <v>106</v>
      </c>
    </row>
    <row r="3" spans="1:60" ht="24.95" customHeight="1" x14ac:dyDescent="0.2">
      <c r="A3" s="198" t="s">
        <v>8</v>
      </c>
      <c r="B3" s="74" t="s">
        <v>44</v>
      </c>
      <c r="C3" s="201" t="s">
        <v>45</v>
      </c>
      <c r="D3" s="199"/>
      <c r="E3" s="199"/>
      <c r="F3" s="199"/>
      <c r="G3" s="200"/>
      <c r="AC3" s="130" t="s">
        <v>106</v>
      </c>
      <c r="AG3" t="s">
        <v>107</v>
      </c>
    </row>
    <row r="4" spans="1:60" ht="24.95" customHeight="1" x14ac:dyDescent="0.2">
      <c r="A4" s="202" t="s">
        <v>9</v>
      </c>
      <c r="B4" s="203" t="s">
        <v>42</v>
      </c>
      <c r="C4" s="204" t="s">
        <v>43</v>
      </c>
      <c r="D4" s="205"/>
      <c r="E4" s="205"/>
      <c r="F4" s="205"/>
      <c r="G4" s="206"/>
      <c r="AG4" t="s">
        <v>108</v>
      </c>
    </row>
    <row r="5" spans="1:60" x14ac:dyDescent="0.2">
      <c r="D5" s="196"/>
    </row>
    <row r="6" spans="1:60" ht="38.25" x14ac:dyDescent="0.2">
      <c r="A6" s="208" t="s">
        <v>109</v>
      </c>
      <c r="B6" s="210" t="s">
        <v>110</v>
      </c>
      <c r="C6" s="210" t="s">
        <v>111</v>
      </c>
      <c r="D6" s="209" t="s">
        <v>112</v>
      </c>
      <c r="E6" s="208" t="s">
        <v>113</v>
      </c>
      <c r="F6" s="207" t="s">
        <v>114</v>
      </c>
      <c r="G6" s="208" t="s">
        <v>30</v>
      </c>
      <c r="H6" s="211" t="s">
        <v>31</v>
      </c>
      <c r="I6" s="211" t="s">
        <v>115</v>
      </c>
      <c r="J6" s="211" t="s">
        <v>32</v>
      </c>
      <c r="K6" s="211" t="s">
        <v>116</v>
      </c>
      <c r="L6" s="211" t="s">
        <v>117</v>
      </c>
      <c r="M6" s="211" t="s">
        <v>118</v>
      </c>
      <c r="N6" s="211" t="s">
        <v>119</v>
      </c>
      <c r="O6" s="211" t="s">
        <v>120</v>
      </c>
      <c r="P6" s="211" t="s">
        <v>121</v>
      </c>
      <c r="Q6" s="211" t="s">
        <v>122</v>
      </c>
      <c r="R6" s="211" t="s">
        <v>123</v>
      </c>
      <c r="S6" s="211" t="s">
        <v>124</v>
      </c>
      <c r="T6" s="211" t="s">
        <v>125</v>
      </c>
      <c r="U6" s="211" t="s">
        <v>126</v>
      </c>
      <c r="V6" s="211" t="s">
        <v>127</v>
      </c>
      <c r="W6" s="211" t="s">
        <v>128</v>
      </c>
    </row>
    <row r="7" spans="1:60" hidden="1" x14ac:dyDescent="0.2">
      <c r="A7" s="5"/>
      <c r="B7" s="6"/>
      <c r="C7" s="6"/>
      <c r="D7" s="8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</row>
    <row r="8" spans="1:60" x14ac:dyDescent="0.2">
      <c r="A8" s="241" t="s">
        <v>129</v>
      </c>
      <c r="B8" s="242" t="s">
        <v>42</v>
      </c>
      <c r="C8" s="261" t="s">
        <v>61</v>
      </c>
      <c r="D8" s="243"/>
      <c r="E8" s="244"/>
      <c r="F8" s="245"/>
      <c r="G8" s="246">
        <f>SUMIF(AG9:AG45,"&lt;&gt;NOR",G9:G45)</f>
        <v>0</v>
      </c>
      <c r="H8" s="240"/>
      <c r="I8" s="240">
        <f>SUM(I9:I45)</f>
        <v>0</v>
      </c>
      <c r="J8" s="240"/>
      <c r="K8" s="240">
        <f>SUM(K9:K45)</f>
        <v>0</v>
      </c>
      <c r="L8" s="240"/>
      <c r="M8" s="240">
        <f>SUM(M9:M45)</f>
        <v>0</v>
      </c>
      <c r="N8" s="240"/>
      <c r="O8" s="240">
        <f>SUM(O9:O45)</f>
        <v>3.3699999999999997</v>
      </c>
      <c r="P8" s="240"/>
      <c r="Q8" s="240">
        <f>SUM(Q9:Q45)</f>
        <v>0</v>
      </c>
      <c r="R8" s="240"/>
      <c r="S8" s="240"/>
      <c r="T8" s="240"/>
      <c r="U8" s="240"/>
      <c r="V8" s="240">
        <f>SUM(V9:V45)</f>
        <v>152.25</v>
      </c>
      <c r="W8" s="240"/>
      <c r="AG8" t="s">
        <v>130</v>
      </c>
    </row>
    <row r="9" spans="1:60" outlineLevel="1" x14ac:dyDescent="0.2">
      <c r="A9" s="247">
        <v>1</v>
      </c>
      <c r="B9" s="248" t="s">
        <v>131</v>
      </c>
      <c r="C9" s="262" t="s">
        <v>132</v>
      </c>
      <c r="D9" s="249" t="s">
        <v>133</v>
      </c>
      <c r="E9" s="250">
        <v>31.900000000000002</v>
      </c>
      <c r="F9" s="251"/>
      <c r="G9" s="252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134</v>
      </c>
      <c r="T9" s="232" t="s">
        <v>134</v>
      </c>
      <c r="U9" s="232">
        <v>2.3350000000000004</v>
      </c>
      <c r="V9" s="232">
        <f>ROUND(E9*U9,2)</f>
        <v>74.489999999999995</v>
      </c>
      <c r="W9" s="232"/>
      <c r="X9" s="212"/>
      <c r="Y9" s="212"/>
      <c r="Z9" s="212"/>
      <c r="AA9" s="212"/>
      <c r="AB9" s="212"/>
      <c r="AC9" s="212"/>
      <c r="AD9" s="212"/>
      <c r="AE9" s="212"/>
      <c r="AF9" s="212"/>
      <c r="AG9" s="212" t="s">
        <v>135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3" t="s">
        <v>136</v>
      </c>
      <c r="D10" s="234"/>
      <c r="E10" s="235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12"/>
      <c r="Y10" s="212"/>
      <c r="Z10" s="212"/>
      <c r="AA10" s="212"/>
      <c r="AB10" s="212"/>
      <c r="AC10" s="212"/>
      <c r="AD10" s="212"/>
      <c r="AE10" s="212"/>
      <c r="AF10" s="212"/>
      <c r="AG10" s="212" t="s">
        <v>137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4" t="s">
        <v>138</v>
      </c>
      <c r="D11" s="236"/>
      <c r="E11" s="237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12"/>
      <c r="Y11" s="212"/>
      <c r="Z11" s="212"/>
      <c r="AA11" s="212"/>
      <c r="AB11" s="212"/>
      <c r="AC11" s="212"/>
      <c r="AD11" s="212"/>
      <c r="AE11" s="212"/>
      <c r="AF11" s="212"/>
      <c r="AG11" s="212" t="s">
        <v>137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29"/>
      <c r="B12" s="230"/>
      <c r="C12" s="265" t="s">
        <v>139</v>
      </c>
      <c r="D12" s="236"/>
      <c r="E12" s="237">
        <v>25.75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12"/>
      <c r="Y12" s="212"/>
      <c r="Z12" s="212"/>
      <c r="AA12" s="212"/>
      <c r="AB12" s="212"/>
      <c r="AC12" s="212"/>
      <c r="AD12" s="212"/>
      <c r="AE12" s="212"/>
      <c r="AF12" s="212"/>
      <c r="AG12" s="212" t="s">
        <v>137</v>
      </c>
      <c r="AH12" s="212">
        <v>2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5" t="s">
        <v>140</v>
      </c>
      <c r="D13" s="236"/>
      <c r="E13" s="237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12"/>
      <c r="Y13" s="212"/>
      <c r="Z13" s="212"/>
      <c r="AA13" s="212"/>
      <c r="AB13" s="212"/>
      <c r="AC13" s="212"/>
      <c r="AD13" s="212"/>
      <c r="AE13" s="212"/>
      <c r="AF13" s="212"/>
      <c r="AG13" s="212" t="s">
        <v>137</v>
      </c>
      <c r="AH13" s="212">
        <v>2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4" t="s">
        <v>141</v>
      </c>
      <c r="D14" s="236"/>
      <c r="E14" s="237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12"/>
      <c r="Y14" s="212"/>
      <c r="Z14" s="212"/>
      <c r="AA14" s="212"/>
      <c r="AB14" s="212"/>
      <c r="AC14" s="212"/>
      <c r="AD14" s="212"/>
      <c r="AE14" s="212"/>
      <c r="AF14" s="212"/>
      <c r="AG14" s="212" t="s">
        <v>137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3" t="s">
        <v>142</v>
      </c>
      <c r="D15" s="234"/>
      <c r="E15" s="235">
        <v>36.822500000000005</v>
      </c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12"/>
      <c r="Y15" s="212"/>
      <c r="Z15" s="212"/>
      <c r="AA15" s="212"/>
      <c r="AB15" s="212"/>
      <c r="AC15" s="212"/>
      <c r="AD15" s="212"/>
      <c r="AE15" s="212"/>
      <c r="AF15" s="212"/>
      <c r="AG15" s="212" t="s">
        <v>137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3" t="s">
        <v>143</v>
      </c>
      <c r="D16" s="234"/>
      <c r="E16" s="235">
        <v>-1.99</v>
      </c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12"/>
      <c r="Y16" s="212"/>
      <c r="Z16" s="212"/>
      <c r="AA16" s="212"/>
      <c r="AB16" s="212"/>
      <c r="AC16" s="212"/>
      <c r="AD16" s="212"/>
      <c r="AE16" s="212"/>
      <c r="AF16" s="212"/>
      <c r="AG16" s="212" t="s">
        <v>137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3" t="s">
        <v>144</v>
      </c>
      <c r="D17" s="234"/>
      <c r="E17" s="235">
        <v>-2.9324999999999997</v>
      </c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12"/>
      <c r="Y17" s="212"/>
      <c r="Z17" s="212"/>
      <c r="AA17" s="212"/>
      <c r="AB17" s="212"/>
      <c r="AC17" s="212"/>
      <c r="AD17" s="212"/>
      <c r="AE17" s="212"/>
      <c r="AF17" s="212"/>
      <c r="AG17" s="212" t="s">
        <v>137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7">
        <v>2</v>
      </c>
      <c r="B18" s="248" t="s">
        <v>145</v>
      </c>
      <c r="C18" s="262" t="s">
        <v>146</v>
      </c>
      <c r="D18" s="249" t="s">
        <v>133</v>
      </c>
      <c r="E18" s="250">
        <v>34.17651</v>
      </c>
      <c r="F18" s="251"/>
      <c r="G18" s="252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134</v>
      </c>
      <c r="T18" s="232" t="s">
        <v>134</v>
      </c>
      <c r="U18" s="232">
        <v>1.1500000000000001</v>
      </c>
      <c r="V18" s="232">
        <f>ROUND(E18*U18,2)</f>
        <v>39.299999999999997</v>
      </c>
      <c r="W18" s="232"/>
      <c r="X18" s="212"/>
      <c r="Y18" s="212"/>
      <c r="Z18" s="212"/>
      <c r="AA18" s="212"/>
      <c r="AB18" s="212"/>
      <c r="AC18" s="212"/>
      <c r="AD18" s="212"/>
      <c r="AE18" s="212"/>
      <c r="AF18" s="212"/>
      <c r="AG18" s="212" t="s">
        <v>135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29"/>
      <c r="B19" s="230"/>
      <c r="C19" s="263" t="s">
        <v>147</v>
      </c>
      <c r="D19" s="234"/>
      <c r="E19" s="235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12"/>
      <c r="Y19" s="212"/>
      <c r="Z19" s="212"/>
      <c r="AA19" s="212"/>
      <c r="AB19" s="212"/>
      <c r="AC19" s="212"/>
      <c r="AD19" s="212"/>
      <c r="AE19" s="212"/>
      <c r="AF19" s="212"/>
      <c r="AG19" s="212" t="s">
        <v>137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29"/>
      <c r="B20" s="230"/>
      <c r="C20" s="263" t="s">
        <v>148</v>
      </c>
      <c r="D20" s="234"/>
      <c r="E20" s="235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12"/>
      <c r="Y20" s="212"/>
      <c r="Z20" s="212"/>
      <c r="AA20" s="212"/>
      <c r="AB20" s="212"/>
      <c r="AC20" s="212"/>
      <c r="AD20" s="212"/>
      <c r="AE20" s="212"/>
      <c r="AF20" s="212"/>
      <c r="AG20" s="212" t="s">
        <v>137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3" t="s">
        <v>136</v>
      </c>
      <c r="D21" s="234"/>
      <c r="E21" s="235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12"/>
      <c r="Y21" s="212"/>
      <c r="Z21" s="212"/>
      <c r="AA21" s="212"/>
      <c r="AB21" s="212"/>
      <c r="AC21" s="212"/>
      <c r="AD21" s="212"/>
      <c r="AE21" s="212"/>
      <c r="AF21" s="212"/>
      <c r="AG21" s="212" t="s">
        <v>137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3" t="s">
        <v>149</v>
      </c>
      <c r="D22" s="234"/>
      <c r="E22" s="235">
        <v>31.900000000000002</v>
      </c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12"/>
      <c r="Y22" s="212"/>
      <c r="Z22" s="212"/>
      <c r="AA22" s="212"/>
      <c r="AB22" s="212"/>
      <c r="AC22" s="212"/>
      <c r="AD22" s="212"/>
      <c r="AE22" s="212"/>
      <c r="AF22" s="212"/>
      <c r="AG22" s="212" t="s">
        <v>137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29"/>
      <c r="B23" s="230"/>
      <c r="C23" s="263" t="s">
        <v>150</v>
      </c>
      <c r="D23" s="234"/>
      <c r="E23" s="235">
        <v>2.27651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12"/>
      <c r="Y23" s="212"/>
      <c r="Z23" s="212"/>
      <c r="AA23" s="212"/>
      <c r="AB23" s="212"/>
      <c r="AC23" s="212"/>
      <c r="AD23" s="212"/>
      <c r="AE23" s="212"/>
      <c r="AF23" s="212"/>
      <c r="AG23" s="212" t="s">
        <v>137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7">
        <v>3</v>
      </c>
      <c r="B24" s="248" t="s">
        <v>151</v>
      </c>
      <c r="C24" s="262" t="s">
        <v>152</v>
      </c>
      <c r="D24" s="249" t="s">
        <v>133</v>
      </c>
      <c r="E24" s="250">
        <v>34.176500000000004</v>
      </c>
      <c r="F24" s="251"/>
      <c r="G24" s="252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/>
      <c r="S24" s="232" t="s">
        <v>134</v>
      </c>
      <c r="T24" s="232" t="s">
        <v>134</v>
      </c>
      <c r="U24" s="232">
        <v>0.99700000000000011</v>
      </c>
      <c r="V24" s="232">
        <f>ROUND(E24*U24,2)</f>
        <v>34.07</v>
      </c>
      <c r="W24" s="232"/>
      <c r="X24" s="212"/>
      <c r="Y24" s="212"/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29"/>
      <c r="B25" s="230"/>
      <c r="C25" s="263" t="s">
        <v>147</v>
      </c>
      <c r="D25" s="234"/>
      <c r="E25" s="235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12"/>
      <c r="Y25" s="212"/>
      <c r="Z25" s="212"/>
      <c r="AA25" s="212"/>
      <c r="AB25" s="212"/>
      <c r="AC25" s="212"/>
      <c r="AD25" s="212"/>
      <c r="AE25" s="212"/>
      <c r="AF25" s="212"/>
      <c r="AG25" s="212" t="s">
        <v>137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29"/>
      <c r="B26" s="230"/>
      <c r="C26" s="263" t="s">
        <v>148</v>
      </c>
      <c r="D26" s="234"/>
      <c r="E26" s="235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12"/>
      <c r="Y26" s="212"/>
      <c r="Z26" s="212"/>
      <c r="AA26" s="212"/>
      <c r="AB26" s="212"/>
      <c r="AC26" s="212"/>
      <c r="AD26" s="212"/>
      <c r="AE26" s="212"/>
      <c r="AF26" s="212"/>
      <c r="AG26" s="212" t="s">
        <v>137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3" t="s">
        <v>136</v>
      </c>
      <c r="D27" s="234"/>
      <c r="E27" s="235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12"/>
      <c r="Y27" s="212"/>
      <c r="Z27" s="212"/>
      <c r="AA27" s="212"/>
      <c r="AB27" s="212"/>
      <c r="AC27" s="212"/>
      <c r="AD27" s="212"/>
      <c r="AE27" s="212"/>
      <c r="AF27" s="212"/>
      <c r="AG27" s="212" t="s">
        <v>137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3" t="s">
        <v>149</v>
      </c>
      <c r="D28" s="234"/>
      <c r="E28" s="235">
        <v>31.900000000000002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12"/>
      <c r="Y28" s="212"/>
      <c r="Z28" s="212"/>
      <c r="AA28" s="212"/>
      <c r="AB28" s="212"/>
      <c r="AC28" s="212"/>
      <c r="AD28" s="212"/>
      <c r="AE28" s="212"/>
      <c r="AF28" s="212"/>
      <c r="AG28" s="212" t="s">
        <v>137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29"/>
      <c r="B29" s="230"/>
      <c r="C29" s="263" t="s">
        <v>150</v>
      </c>
      <c r="D29" s="234"/>
      <c r="E29" s="235">
        <v>2.27651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12"/>
      <c r="Y29" s="212"/>
      <c r="Z29" s="212"/>
      <c r="AA29" s="212"/>
      <c r="AB29" s="212"/>
      <c r="AC29" s="212"/>
      <c r="AD29" s="212"/>
      <c r="AE29" s="212"/>
      <c r="AF29" s="212"/>
      <c r="AG29" s="212" t="s">
        <v>137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45" outlineLevel="1" x14ac:dyDescent="0.2">
      <c r="A30" s="247">
        <v>4</v>
      </c>
      <c r="B30" s="248" t="s">
        <v>153</v>
      </c>
      <c r="C30" s="262" t="s">
        <v>154</v>
      </c>
      <c r="D30" s="249" t="s">
        <v>155</v>
      </c>
      <c r="E30" s="250">
        <v>27.685000000000002</v>
      </c>
      <c r="F30" s="251"/>
      <c r="G30" s="252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/>
      <c r="S30" s="232" t="s">
        <v>134</v>
      </c>
      <c r="T30" s="232" t="s">
        <v>134</v>
      </c>
      <c r="U30" s="232">
        <v>1.8000000000000002E-2</v>
      </c>
      <c r="V30" s="232">
        <f>ROUND(E30*U30,2)</f>
        <v>0.5</v>
      </c>
      <c r="W30" s="232"/>
      <c r="X30" s="212"/>
      <c r="Y30" s="212"/>
      <c r="Z30" s="212"/>
      <c r="AA30" s="212"/>
      <c r="AB30" s="212"/>
      <c r="AC30" s="212"/>
      <c r="AD30" s="212"/>
      <c r="AE30" s="212"/>
      <c r="AF30" s="212"/>
      <c r="AG30" s="212" t="s">
        <v>135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3" t="s">
        <v>136</v>
      </c>
      <c r="D31" s="234"/>
      <c r="E31" s="235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12"/>
      <c r="Y31" s="212"/>
      <c r="Z31" s="212"/>
      <c r="AA31" s="212"/>
      <c r="AB31" s="212"/>
      <c r="AC31" s="212"/>
      <c r="AD31" s="212"/>
      <c r="AE31" s="212"/>
      <c r="AF31" s="212"/>
      <c r="AG31" s="212" t="s">
        <v>137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29"/>
      <c r="B32" s="230"/>
      <c r="C32" s="263" t="s">
        <v>156</v>
      </c>
      <c r="D32" s="234"/>
      <c r="E32" s="235">
        <v>9.9500000000000011</v>
      </c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12"/>
      <c r="Y32" s="212"/>
      <c r="Z32" s="212"/>
      <c r="AA32" s="212"/>
      <c r="AB32" s="212"/>
      <c r="AC32" s="212"/>
      <c r="AD32" s="212"/>
      <c r="AE32" s="212"/>
      <c r="AF32" s="212"/>
      <c r="AG32" s="212" t="s">
        <v>137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29"/>
      <c r="B33" s="230"/>
      <c r="C33" s="263" t="s">
        <v>157</v>
      </c>
      <c r="D33" s="234"/>
      <c r="E33" s="235">
        <v>9.7750000000000004</v>
      </c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12"/>
      <c r="Y33" s="212"/>
      <c r="Z33" s="212"/>
      <c r="AA33" s="212"/>
      <c r="AB33" s="212"/>
      <c r="AC33" s="212"/>
      <c r="AD33" s="212"/>
      <c r="AE33" s="212"/>
      <c r="AF33" s="212"/>
      <c r="AG33" s="212" t="s">
        <v>137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3" t="s">
        <v>158</v>
      </c>
      <c r="D34" s="234"/>
      <c r="E34" s="235">
        <v>7.9600000000000009</v>
      </c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12"/>
      <c r="Y34" s="212"/>
      <c r="Z34" s="212"/>
      <c r="AA34" s="212"/>
      <c r="AB34" s="212"/>
      <c r="AC34" s="212"/>
      <c r="AD34" s="212"/>
      <c r="AE34" s="212"/>
      <c r="AF34" s="212"/>
      <c r="AG34" s="212" t="s">
        <v>137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7">
        <v>5</v>
      </c>
      <c r="B35" s="248" t="s">
        <v>159</v>
      </c>
      <c r="C35" s="262" t="s">
        <v>160</v>
      </c>
      <c r="D35" s="249" t="s">
        <v>155</v>
      </c>
      <c r="E35" s="250">
        <v>19.900000000000002</v>
      </c>
      <c r="F35" s="251"/>
      <c r="G35" s="252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2">
        <v>0</v>
      </c>
      <c r="O35" s="232">
        <f>ROUND(E35*N35,2)</f>
        <v>0</v>
      </c>
      <c r="P35" s="232">
        <v>0</v>
      </c>
      <c r="Q35" s="232">
        <f>ROUND(E35*P35,2)</f>
        <v>0</v>
      </c>
      <c r="R35" s="232"/>
      <c r="S35" s="232" t="s">
        <v>134</v>
      </c>
      <c r="T35" s="232" t="s">
        <v>134</v>
      </c>
      <c r="U35" s="232">
        <v>0.13</v>
      </c>
      <c r="V35" s="232">
        <f>ROUND(E35*U35,2)</f>
        <v>2.59</v>
      </c>
      <c r="W35" s="232"/>
      <c r="X35" s="212"/>
      <c r="Y35" s="212"/>
      <c r="Z35" s="212"/>
      <c r="AA35" s="212"/>
      <c r="AB35" s="212"/>
      <c r="AC35" s="212"/>
      <c r="AD35" s="212"/>
      <c r="AE35" s="212"/>
      <c r="AF35" s="212"/>
      <c r="AG35" s="212" t="s">
        <v>135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3" t="s">
        <v>161</v>
      </c>
      <c r="D36" s="234"/>
      <c r="E36" s="235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12"/>
      <c r="Y36" s="212"/>
      <c r="Z36" s="212"/>
      <c r="AA36" s="212"/>
      <c r="AB36" s="212"/>
      <c r="AC36" s="212"/>
      <c r="AD36" s="212"/>
      <c r="AE36" s="212"/>
      <c r="AF36" s="212"/>
      <c r="AG36" s="212" t="s">
        <v>137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3" t="s">
        <v>162</v>
      </c>
      <c r="D37" s="234"/>
      <c r="E37" s="235">
        <v>19.900000000000002</v>
      </c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12"/>
      <c r="Y37" s="212"/>
      <c r="Z37" s="212"/>
      <c r="AA37" s="212"/>
      <c r="AB37" s="212"/>
      <c r="AC37" s="212"/>
      <c r="AD37" s="212"/>
      <c r="AE37" s="212"/>
      <c r="AF37" s="212"/>
      <c r="AG37" s="212" t="s">
        <v>137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33.75" outlineLevel="1" x14ac:dyDescent="0.2">
      <c r="A38" s="247">
        <v>6</v>
      </c>
      <c r="B38" s="248" t="s">
        <v>163</v>
      </c>
      <c r="C38" s="262" t="s">
        <v>164</v>
      </c>
      <c r="D38" s="249" t="s">
        <v>155</v>
      </c>
      <c r="E38" s="250">
        <v>19.900000000000002</v>
      </c>
      <c r="F38" s="251"/>
      <c r="G38" s="252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2">
        <v>1.3000000000000002E-4</v>
      </c>
      <c r="O38" s="232">
        <f>ROUND(E38*N38,2)</f>
        <v>0</v>
      </c>
      <c r="P38" s="232">
        <v>0</v>
      </c>
      <c r="Q38" s="232">
        <f>ROUND(E38*P38,2)</f>
        <v>0</v>
      </c>
      <c r="R38" s="232"/>
      <c r="S38" s="232" t="s">
        <v>134</v>
      </c>
      <c r="T38" s="232" t="s">
        <v>134</v>
      </c>
      <c r="U38" s="232">
        <v>6.1000000000000006E-2</v>
      </c>
      <c r="V38" s="232">
        <f>ROUND(E38*U38,2)</f>
        <v>1.21</v>
      </c>
      <c r="W38" s="232"/>
      <c r="X38" s="212"/>
      <c r="Y38" s="212"/>
      <c r="Z38" s="212"/>
      <c r="AA38" s="212"/>
      <c r="AB38" s="212"/>
      <c r="AC38" s="212"/>
      <c r="AD38" s="212"/>
      <c r="AE38" s="212"/>
      <c r="AF38" s="212"/>
      <c r="AG38" s="212" t="s">
        <v>165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3" t="s">
        <v>161</v>
      </c>
      <c r="D39" s="234"/>
      <c r="E39" s="235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12"/>
      <c r="Y39" s="212"/>
      <c r="Z39" s="212"/>
      <c r="AA39" s="212"/>
      <c r="AB39" s="212"/>
      <c r="AC39" s="212"/>
      <c r="AD39" s="212"/>
      <c r="AE39" s="212"/>
      <c r="AF39" s="212"/>
      <c r="AG39" s="212" t="s">
        <v>137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3" t="s">
        <v>162</v>
      </c>
      <c r="D40" s="234"/>
      <c r="E40" s="235">
        <v>19.900000000000002</v>
      </c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12"/>
      <c r="Y40" s="212"/>
      <c r="Z40" s="212"/>
      <c r="AA40" s="212"/>
      <c r="AB40" s="212"/>
      <c r="AC40" s="212"/>
      <c r="AD40" s="212"/>
      <c r="AE40" s="212"/>
      <c r="AF40" s="212"/>
      <c r="AG40" s="212" t="s">
        <v>137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47">
        <v>7</v>
      </c>
      <c r="B41" s="248" t="s">
        <v>166</v>
      </c>
      <c r="C41" s="262" t="s">
        <v>167</v>
      </c>
      <c r="D41" s="249" t="s">
        <v>168</v>
      </c>
      <c r="E41" s="250">
        <v>5</v>
      </c>
      <c r="F41" s="251"/>
      <c r="G41" s="252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2">
        <v>0</v>
      </c>
      <c r="O41" s="232">
        <f>ROUND(E41*N41,2)</f>
        <v>0</v>
      </c>
      <c r="P41" s="232">
        <v>0</v>
      </c>
      <c r="Q41" s="232">
        <f>ROUND(E41*P41,2)</f>
        <v>0</v>
      </c>
      <c r="R41" s="232"/>
      <c r="S41" s="232" t="s">
        <v>134</v>
      </c>
      <c r="T41" s="232" t="s">
        <v>134</v>
      </c>
      <c r="U41" s="232">
        <v>1.7680000000000001E-2</v>
      </c>
      <c r="V41" s="232">
        <f>ROUND(E41*U41,2)</f>
        <v>0.09</v>
      </c>
      <c r="W41" s="232"/>
      <c r="X41" s="212"/>
      <c r="Y41" s="212"/>
      <c r="Z41" s="212"/>
      <c r="AA41" s="212"/>
      <c r="AB41" s="212"/>
      <c r="AC41" s="212"/>
      <c r="AD41" s="212"/>
      <c r="AE41" s="212"/>
      <c r="AF41" s="212"/>
      <c r="AG41" s="212" t="s">
        <v>165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3" t="s">
        <v>169</v>
      </c>
      <c r="D42" s="234"/>
      <c r="E42" s="235">
        <v>5</v>
      </c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12"/>
      <c r="Y42" s="212"/>
      <c r="Z42" s="212"/>
      <c r="AA42" s="212"/>
      <c r="AB42" s="212"/>
      <c r="AC42" s="212"/>
      <c r="AD42" s="212"/>
      <c r="AE42" s="212"/>
      <c r="AF42" s="212"/>
      <c r="AG42" s="212" t="s">
        <v>137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53">
        <v>8</v>
      </c>
      <c r="B43" s="254" t="s">
        <v>170</v>
      </c>
      <c r="C43" s="266" t="s">
        <v>171</v>
      </c>
      <c r="D43" s="255" t="s">
        <v>168</v>
      </c>
      <c r="E43" s="256">
        <v>5</v>
      </c>
      <c r="F43" s="257"/>
      <c r="G43" s="258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2">
        <v>0.01</v>
      </c>
      <c r="O43" s="232">
        <f>ROUND(E43*N43,2)</f>
        <v>0.05</v>
      </c>
      <c r="P43" s="232">
        <v>0</v>
      </c>
      <c r="Q43" s="232">
        <f>ROUND(E43*P43,2)</f>
        <v>0</v>
      </c>
      <c r="R43" s="232" t="s">
        <v>172</v>
      </c>
      <c r="S43" s="232" t="s">
        <v>134</v>
      </c>
      <c r="T43" s="232" t="s">
        <v>134</v>
      </c>
      <c r="U43" s="232">
        <v>0</v>
      </c>
      <c r="V43" s="232">
        <f>ROUND(E43*U43,2)</f>
        <v>0</v>
      </c>
      <c r="W43" s="232"/>
      <c r="X43" s="212"/>
      <c r="Y43" s="212"/>
      <c r="Z43" s="212"/>
      <c r="AA43" s="212"/>
      <c r="AB43" s="212"/>
      <c r="AC43" s="212"/>
      <c r="AD43" s="212"/>
      <c r="AE43" s="212"/>
      <c r="AF43" s="212"/>
      <c r="AG43" s="212" t="s">
        <v>173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7">
        <v>9</v>
      </c>
      <c r="B44" s="248" t="s">
        <v>174</v>
      </c>
      <c r="C44" s="262" t="s">
        <v>175</v>
      </c>
      <c r="D44" s="249" t="s">
        <v>133</v>
      </c>
      <c r="E44" s="250">
        <v>1.9900000000000002</v>
      </c>
      <c r="F44" s="251"/>
      <c r="G44" s="252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2">
        <v>1.6700000000000002</v>
      </c>
      <c r="O44" s="232">
        <f>ROUND(E44*N44,2)</f>
        <v>3.32</v>
      </c>
      <c r="P44" s="232">
        <v>0</v>
      </c>
      <c r="Q44" s="232">
        <f>ROUND(E44*P44,2)</f>
        <v>0</v>
      </c>
      <c r="R44" s="232" t="s">
        <v>172</v>
      </c>
      <c r="S44" s="232" t="s">
        <v>134</v>
      </c>
      <c r="T44" s="232" t="s">
        <v>176</v>
      </c>
      <c r="U44" s="232">
        <v>0</v>
      </c>
      <c r="V44" s="232">
        <f>ROUND(E44*U44,2)</f>
        <v>0</v>
      </c>
      <c r="W44" s="232"/>
      <c r="X44" s="212"/>
      <c r="Y44" s="212"/>
      <c r="Z44" s="212"/>
      <c r="AA44" s="212"/>
      <c r="AB44" s="212"/>
      <c r="AC44" s="212"/>
      <c r="AD44" s="212"/>
      <c r="AE44" s="212"/>
      <c r="AF44" s="212"/>
      <c r="AG44" s="212" t="s">
        <v>173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29"/>
      <c r="B45" s="230"/>
      <c r="C45" s="263" t="s">
        <v>177</v>
      </c>
      <c r="D45" s="234"/>
      <c r="E45" s="235">
        <v>1.9900000000000002</v>
      </c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12"/>
      <c r="Y45" s="212"/>
      <c r="Z45" s="212"/>
      <c r="AA45" s="212"/>
      <c r="AB45" s="212"/>
      <c r="AC45" s="212"/>
      <c r="AD45" s="212"/>
      <c r="AE45" s="212"/>
      <c r="AF45" s="212"/>
      <c r="AG45" s="212" t="s">
        <v>137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41" t="s">
        <v>129</v>
      </c>
      <c r="B46" s="242" t="s">
        <v>62</v>
      </c>
      <c r="C46" s="261" t="s">
        <v>63</v>
      </c>
      <c r="D46" s="243"/>
      <c r="E46" s="244"/>
      <c r="F46" s="245"/>
      <c r="G46" s="246">
        <f>SUMIF(AG47:AG67,"&lt;&gt;NOR",G47:G67)</f>
        <v>0</v>
      </c>
      <c r="H46" s="240"/>
      <c r="I46" s="240">
        <f>SUM(I47:I67)</f>
        <v>0</v>
      </c>
      <c r="J46" s="240"/>
      <c r="K46" s="240">
        <f>SUM(K47:K67)</f>
        <v>0</v>
      </c>
      <c r="L46" s="240"/>
      <c r="M46" s="240">
        <f>SUM(M47:M67)</f>
        <v>0</v>
      </c>
      <c r="N46" s="240"/>
      <c r="O46" s="240">
        <f>SUM(O47:O67)</f>
        <v>0</v>
      </c>
      <c r="P46" s="240"/>
      <c r="Q46" s="240">
        <f>SUM(Q47:Q67)</f>
        <v>16.61</v>
      </c>
      <c r="R46" s="240"/>
      <c r="S46" s="240"/>
      <c r="T46" s="240"/>
      <c r="U46" s="240"/>
      <c r="V46" s="240">
        <f>SUM(V47:V67)</f>
        <v>12.110000000000001</v>
      </c>
      <c r="W46" s="240"/>
      <c r="AG46" t="s">
        <v>130</v>
      </c>
    </row>
    <row r="47" spans="1:60" ht="22.5" outlineLevel="1" x14ac:dyDescent="0.2">
      <c r="A47" s="247">
        <v>10</v>
      </c>
      <c r="B47" s="248" t="s">
        <v>178</v>
      </c>
      <c r="C47" s="262" t="s">
        <v>179</v>
      </c>
      <c r="D47" s="249" t="s">
        <v>155</v>
      </c>
      <c r="E47" s="250">
        <v>9.9500000000000011</v>
      </c>
      <c r="F47" s="251"/>
      <c r="G47" s="252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0.13800000000000001</v>
      </c>
      <c r="Q47" s="232">
        <f>ROUND(E47*P47,2)</f>
        <v>1.37</v>
      </c>
      <c r="R47" s="232"/>
      <c r="S47" s="232" t="s">
        <v>134</v>
      </c>
      <c r="T47" s="232" t="s">
        <v>134</v>
      </c>
      <c r="U47" s="232">
        <v>0.16</v>
      </c>
      <c r="V47" s="232">
        <f>ROUND(E47*U47,2)</f>
        <v>1.59</v>
      </c>
      <c r="W47" s="232"/>
      <c r="X47" s="212"/>
      <c r="Y47" s="212"/>
      <c r="Z47" s="212"/>
      <c r="AA47" s="212"/>
      <c r="AB47" s="212"/>
      <c r="AC47" s="212"/>
      <c r="AD47" s="212"/>
      <c r="AE47" s="212"/>
      <c r="AF47" s="212"/>
      <c r="AG47" s="212" t="s">
        <v>135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3" t="s">
        <v>136</v>
      </c>
      <c r="D48" s="234"/>
      <c r="E48" s="235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12"/>
      <c r="Y48" s="212"/>
      <c r="Z48" s="212"/>
      <c r="AA48" s="212"/>
      <c r="AB48" s="212"/>
      <c r="AC48" s="212"/>
      <c r="AD48" s="212"/>
      <c r="AE48" s="212"/>
      <c r="AF48" s="212"/>
      <c r="AG48" s="212" t="s">
        <v>137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29"/>
      <c r="B49" s="230"/>
      <c r="C49" s="263" t="s">
        <v>180</v>
      </c>
      <c r="D49" s="234"/>
      <c r="E49" s="235">
        <v>9.9500000000000011</v>
      </c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12"/>
      <c r="Y49" s="212"/>
      <c r="Z49" s="212"/>
      <c r="AA49" s="212"/>
      <c r="AB49" s="212"/>
      <c r="AC49" s="212"/>
      <c r="AD49" s="212"/>
      <c r="AE49" s="212"/>
      <c r="AF49" s="212"/>
      <c r="AG49" s="212" t="s">
        <v>137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7">
        <v>11</v>
      </c>
      <c r="B50" s="248" t="s">
        <v>181</v>
      </c>
      <c r="C50" s="262" t="s">
        <v>182</v>
      </c>
      <c r="D50" s="249" t="s">
        <v>155</v>
      </c>
      <c r="E50" s="250">
        <v>9.7750000000000004</v>
      </c>
      <c r="F50" s="251"/>
      <c r="G50" s="252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2">
        <v>0</v>
      </c>
      <c r="O50" s="232">
        <f>ROUND(E50*N50,2)</f>
        <v>0</v>
      </c>
      <c r="P50" s="232">
        <v>0.22500000000000001</v>
      </c>
      <c r="Q50" s="232">
        <f>ROUND(E50*P50,2)</f>
        <v>2.2000000000000002</v>
      </c>
      <c r="R50" s="232"/>
      <c r="S50" s="232" t="s">
        <v>134</v>
      </c>
      <c r="T50" s="232" t="s">
        <v>134</v>
      </c>
      <c r="U50" s="232">
        <v>0.14200000000000002</v>
      </c>
      <c r="V50" s="232">
        <f>ROUND(E50*U50,2)</f>
        <v>1.39</v>
      </c>
      <c r="W50" s="232"/>
      <c r="X50" s="212"/>
      <c r="Y50" s="212"/>
      <c r="Z50" s="212"/>
      <c r="AA50" s="212"/>
      <c r="AB50" s="212"/>
      <c r="AC50" s="212"/>
      <c r="AD50" s="212"/>
      <c r="AE50" s="212"/>
      <c r="AF50" s="212"/>
      <c r="AG50" s="212" t="s">
        <v>135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3" t="s">
        <v>136</v>
      </c>
      <c r="D51" s="234"/>
      <c r="E51" s="235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12"/>
      <c r="Y51" s="212"/>
      <c r="Z51" s="212"/>
      <c r="AA51" s="212"/>
      <c r="AB51" s="212"/>
      <c r="AC51" s="212"/>
      <c r="AD51" s="212"/>
      <c r="AE51" s="212"/>
      <c r="AF51" s="212"/>
      <c r="AG51" s="212" t="s">
        <v>137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29"/>
      <c r="B52" s="230"/>
      <c r="C52" s="263" t="s">
        <v>183</v>
      </c>
      <c r="D52" s="234"/>
      <c r="E52" s="235">
        <v>9.7750000000000004</v>
      </c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12"/>
      <c r="Y52" s="212"/>
      <c r="Z52" s="212"/>
      <c r="AA52" s="212"/>
      <c r="AB52" s="212"/>
      <c r="AC52" s="212"/>
      <c r="AD52" s="212"/>
      <c r="AE52" s="212"/>
      <c r="AF52" s="212"/>
      <c r="AG52" s="212" t="s">
        <v>137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7">
        <v>12</v>
      </c>
      <c r="B53" s="248" t="s">
        <v>184</v>
      </c>
      <c r="C53" s="262" t="s">
        <v>185</v>
      </c>
      <c r="D53" s="249" t="s">
        <v>155</v>
      </c>
      <c r="E53" s="250">
        <v>9.9500000000000011</v>
      </c>
      <c r="F53" s="251"/>
      <c r="G53" s="252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0.11</v>
      </c>
      <c r="Q53" s="232">
        <f>ROUND(E53*P53,2)</f>
        <v>1.0900000000000001</v>
      </c>
      <c r="R53" s="232"/>
      <c r="S53" s="232" t="s">
        <v>134</v>
      </c>
      <c r="T53" s="232" t="s">
        <v>134</v>
      </c>
      <c r="U53" s="232">
        <v>0.1255</v>
      </c>
      <c r="V53" s="232">
        <f>ROUND(E53*U53,2)</f>
        <v>1.25</v>
      </c>
      <c r="W53" s="232"/>
      <c r="X53" s="212"/>
      <c r="Y53" s="212"/>
      <c r="Z53" s="212"/>
      <c r="AA53" s="212"/>
      <c r="AB53" s="212"/>
      <c r="AC53" s="212"/>
      <c r="AD53" s="212"/>
      <c r="AE53" s="212"/>
      <c r="AF53" s="212"/>
      <c r="AG53" s="212" t="s">
        <v>135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3" t="s">
        <v>136</v>
      </c>
      <c r="D54" s="234"/>
      <c r="E54" s="235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12"/>
      <c r="Y54" s="212"/>
      <c r="Z54" s="212"/>
      <c r="AA54" s="212"/>
      <c r="AB54" s="212"/>
      <c r="AC54" s="212"/>
      <c r="AD54" s="212"/>
      <c r="AE54" s="212"/>
      <c r="AF54" s="212"/>
      <c r="AG54" s="212" t="s">
        <v>137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29"/>
      <c r="B55" s="230"/>
      <c r="C55" s="263" t="s">
        <v>180</v>
      </c>
      <c r="D55" s="234"/>
      <c r="E55" s="235">
        <v>9.9500000000000011</v>
      </c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12"/>
      <c r="Y55" s="212"/>
      <c r="Z55" s="212"/>
      <c r="AA55" s="212"/>
      <c r="AB55" s="212"/>
      <c r="AC55" s="212"/>
      <c r="AD55" s="212"/>
      <c r="AE55" s="212"/>
      <c r="AF55" s="212"/>
      <c r="AG55" s="212" t="s">
        <v>137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7">
        <v>13</v>
      </c>
      <c r="B56" s="248" t="s">
        <v>186</v>
      </c>
      <c r="C56" s="262" t="s">
        <v>187</v>
      </c>
      <c r="D56" s="249" t="s">
        <v>155</v>
      </c>
      <c r="E56" s="250">
        <v>9.9500000000000011</v>
      </c>
      <c r="F56" s="251"/>
      <c r="G56" s="252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2">
        <v>0</v>
      </c>
      <c r="O56" s="232">
        <f>ROUND(E56*N56,2)</f>
        <v>0</v>
      </c>
      <c r="P56" s="232">
        <v>0.22</v>
      </c>
      <c r="Q56" s="232">
        <f>ROUND(E56*P56,2)</f>
        <v>2.19</v>
      </c>
      <c r="R56" s="232"/>
      <c r="S56" s="232" t="s">
        <v>134</v>
      </c>
      <c r="T56" s="232" t="s">
        <v>134</v>
      </c>
      <c r="U56" s="232">
        <v>0.251</v>
      </c>
      <c r="V56" s="232">
        <f>ROUND(E56*U56,2)</f>
        <v>2.5</v>
      </c>
      <c r="W56" s="232"/>
      <c r="X56" s="212"/>
      <c r="Y56" s="212"/>
      <c r="Z56" s="212"/>
      <c r="AA56" s="212"/>
      <c r="AB56" s="212"/>
      <c r="AC56" s="212"/>
      <c r="AD56" s="212"/>
      <c r="AE56" s="212"/>
      <c r="AF56" s="212"/>
      <c r="AG56" s="212" t="s">
        <v>135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3" t="s">
        <v>136</v>
      </c>
      <c r="D57" s="234"/>
      <c r="E57" s="235"/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  <c r="X57" s="212"/>
      <c r="Y57" s="212"/>
      <c r="Z57" s="212"/>
      <c r="AA57" s="212"/>
      <c r="AB57" s="212"/>
      <c r="AC57" s="212"/>
      <c r="AD57" s="212"/>
      <c r="AE57" s="212"/>
      <c r="AF57" s="212"/>
      <c r="AG57" s="212" t="s">
        <v>137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29"/>
      <c r="B58" s="230"/>
      <c r="C58" s="263" t="s">
        <v>188</v>
      </c>
      <c r="D58" s="234"/>
      <c r="E58" s="235">
        <v>9.9500000000000011</v>
      </c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12"/>
      <c r="Y58" s="212"/>
      <c r="Z58" s="212"/>
      <c r="AA58" s="212"/>
      <c r="AB58" s="212"/>
      <c r="AC58" s="212"/>
      <c r="AD58" s="212"/>
      <c r="AE58" s="212"/>
      <c r="AF58" s="212"/>
      <c r="AG58" s="212" t="s">
        <v>137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47">
        <v>14</v>
      </c>
      <c r="B59" s="248" t="s">
        <v>189</v>
      </c>
      <c r="C59" s="262" t="s">
        <v>190</v>
      </c>
      <c r="D59" s="249" t="s">
        <v>155</v>
      </c>
      <c r="E59" s="250">
        <v>9.7750000000000004</v>
      </c>
      <c r="F59" s="251"/>
      <c r="G59" s="252">
        <f>ROUND(E59*F59,2)</f>
        <v>0</v>
      </c>
      <c r="H59" s="233"/>
      <c r="I59" s="232">
        <f>ROUND(E59*H59,2)</f>
        <v>0</v>
      </c>
      <c r="J59" s="233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0.11</v>
      </c>
      <c r="Q59" s="232">
        <f>ROUND(E59*P59,2)</f>
        <v>1.08</v>
      </c>
      <c r="R59" s="232"/>
      <c r="S59" s="232" t="s">
        <v>134</v>
      </c>
      <c r="T59" s="232" t="s">
        <v>134</v>
      </c>
      <c r="U59" s="232">
        <v>0.21030000000000001</v>
      </c>
      <c r="V59" s="232">
        <f>ROUND(E59*U59,2)</f>
        <v>2.06</v>
      </c>
      <c r="W59" s="232"/>
      <c r="X59" s="212"/>
      <c r="Y59" s="212"/>
      <c r="Z59" s="212"/>
      <c r="AA59" s="212"/>
      <c r="AB59" s="212"/>
      <c r="AC59" s="212"/>
      <c r="AD59" s="212"/>
      <c r="AE59" s="212"/>
      <c r="AF59" s="212"/>
      <c r="AG59" s="212" t="s">
        <v>135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3" t="s">
        <v>136</v>
      </c>
      <c r="D60" s="234"/>
      <c r="E60" s="235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12"/>
      <c r="Y60" s="212"/>
      <c r="Z60" s="212"/>
      <c r="AA60" s="212"/>
      <c r="AB60" s="212"/>
      <c r="AC60" s="212"/>
      <c r="AD60" s="212"/>
      <c r="AE60" s="212"/>
      <c r="AF60" s="212"/>
      <c r="AG60" s="212" t="s">
        <v>137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3" t="s">
        <v>191</v>
      </c>
      <c r="D61" s="234"/>
      <c r="E61" s="235">
        <v>9.7750000000000004</v>
      </c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W61" s="232"/>
      <c r="X61" s="212"/>
      <c r="Y61" s="212"/>
      <c r="Z61" s="212"/>
      <c r="AA61" s="212"/>
      <c r="AB61" s="212"/>
      <c r="AC61" s="212"/>
      <c r="AD61" s="212"/>
      <c r="AE61" s="212"/>
      <c r="AF61" s="212"/>
      <c r="AG61" s="212" t="s">
        <v>137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7">
        <v>15</v>
      </c>
      <c r="B62" s="248" t="s">
        <v>192</v>
      </c>
      <c r="C62" s="262" t="s">
        <v>193</v>
      </c>
      <c r="D62" s="249" t="s">
        <v>194</v>
      </c>
      <c r="E62" s="250">
        <v>19.900000000000002</v>
      </c>
      <c r="F62" s="251"/>
      <c r="G62" s="252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0.22</v>
      </c>
      <c r="Q62" s="232">
        <f>ROUND(E62*P62,2)</f>
        <v>4.38</v>
      </c>
      <c r="R62" s="232"/>
      <c r="S62" s="232" t="s">
        <v>134</v>
      </c>
      <c r="T62" s="232" t="s">
        <v>134</v>
      </c>
      <c r="U62" s="232">
        <v>0.14300000000000002</v>
      </c>
      <c r="V62" s="232">
        <f>ROUND(E62*U62,2)</f>
        <v>2.85</v>
      </c>
      <c r="W62" s="232"/>
      <c r="X62" s="212"/>
      <c r="Y62" s="212"/>
      <c r="Z62" s="212"/>
      <c r="AA62" s="212"/>
      <c r="AB62" s="212"/>
      <c r="AC62" s="212"/>
      <c r="AD62" s="212"/>
      <c r="AE62" s="212"/>
      <c r="AF62" s="212"/>
      <c r="AG62" s="212" t="s">
        <v>135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3" t="s">
        <v>136</v>
      </c>
      <c r="D63" s="234"/>
      <c r="E63" s="235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12"/>
      <c r="Y63" s="212"/>
      <c r="Z63" s="212"/>
      <c r="AA63" s="212"/>
      <c r="AB63" s="212"/>
      <c r="AC63" s="212"/>
      <c r="AD63" s="212"/>
      <c r="AE63" s="212"/>
      <c r="AF63" s="212"/>
      <c r="AG63" s="212" t="s">
        <v>137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29"/>
      <c r="B64" s="230"/>
      <c r="C64" s="263" t="s">
        <v>195</v>
      </c>
      <c r="D64" s="234"/>
      <c r="E64" s="235">
        <v>19.900000000000002</v>
      </c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12"/>
      <c r="Y64" s="212"/>
      <c r="Z64" s="212"/>
      <c r="AA64" s="212"/>
      <c r="AB64" s="212"/>
      <c r="AC64" s="212"/>
      <c r="AD64" s="212"/>
      <c r="AE64" s="212"/>
      <c r="AF64" s="212"/>
      <c r="AG64" s="212" t="s">
        <v>137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7">
        <v>16</v>
      </c>
      <c r="B65" s="248" t="s">
        <v>196</v>
      </c>
      <c r="C65" s="262" t="s">
        <v>197</v>
      </c>
      <c r="D65" s="249" t="s">
        <v>155</v>
      </c>
      <c r="E65" s="250">
        <v>9.7750000000000004</v>
      </c>
      <c r="F65" s="251"/>
      <c r="G65" s="252">
        <f>ROUND(E65*F65,2)</f>
        <v>0</v>
      </c>
      <c r="H65" s="233"/>
      <c r="I65" s="232">
        <f>ROUND(E65*H65,2)</f>
        <v>0</v>
      </c>
      <c r="J65" s="233"/>
      <c r="K65" s="232">
        <f>ROUND(E65*J65,2)</f>
        <v>0</v>
      </c>
      <c r="L65" s="232">
        <v>21</v>
      </c>
      <c r="M65" s="232">
        <f>G65*(1+L65/100)</f>
        <v>0</v>
      </c>
      <c r="N65" s="232">
        <v>0</v>
      </c>
      <c r="O65" s="232">
        <f>ROUND(E65*N65,2)</f>
        <v>0</v>
      </c>
      <c r="P65" s="232">
        <v>0.44</v>
      </c>
      <c r="Q65" s="232">
        <f>ROUND(E65*P65,2)</f>
        <v>4.3</v>
      </c>
      <c r="R65" s="232"/>
      <c r="S65" s="232" t="s">
        <v>198</v>
      </c>
      <c r="T65" s="232" t="s">
        <v>176</v>
      </c>
      <c r="U65" s="232">
        <v>4.8000000000000001E-2</v>
      </c>
      <c r="V65" s="232">
        <f>ROUND(E65*U65,2)</f>
        <v>0.47</v>
      </c>
      <c r="W65" s="232"/>
      <c r="X65" s="212"/>
      <c r="Y65" s="212"/>
      <c r="Z65" s="212"/>
      <c r="AA65" s="212"/>
      <c r="AB65" s="212"/>
      <c r="AC65" s="212"/>
      <c r="AD65" s="212"/>
      <c r="AE65" s="212"/>
      <c r="AF65" s="212"/>
      <c r="AG65" s="212" t="s">
        <v>135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3" t="s">
        <v>136</v>
      </c>
      <c r="D66" s="234"/>
      <c r="E66" s="235"/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12"/>
      <c r="Y66" s="212"/>
      <c r="Z66" s="212"/>
      <c r="AA66" s="212"/>
      <c r="AB66" s="212"/>
      <c r="AC66" s="212"/>
      <c r="AD66" s="212"/>
      <c r="AE66" s="212"/>
      <c r="AF66" s="212"/>
      <c r="AG66" s="212" t="s">
        <v>137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29"/>
      <c r="B67" s="230"/>
      <c r="C67" s="263" t="s">
        <v>199</v>
      </c>
      <c r="D67" s="234"/>
      <c r="E67" s="235">
        <v>9.7750000000000004</v>
      </c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12"/>
      <c r="Y67" s="212"/>
      <c r="Z67" s="212"/>
      <c r="AA67" s="212"/>
      <c r="AB67" s="212"/>
      <c r="AC67" s="212"/>
      <c r="AD67" s="212"/>
      <c r="AE67" s="212"/>
      <c r="AF67" s="212"/>
      <c r="AG67" s="212" t="s">
        <v>137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41" t="s">
        <v>129</v>
      </c>
      <c r="B68" s="242" t="s">
        <v>64</v>
      </c>
      <c r="C68" s="261" t="s">
        <v>65</v>
      </c>
      <c r="D68" s="243"/>
      <c r="E68" s="244"/>
      <c r="F68" s="245"/>
      <c r="G68" s="246">
        <f>SUMIF(AG69:AG88,"&lt;&gt;NOR",G69:G88)</f>
        <v>0</v>
      </c>
      <c r="H68" s="240"/>
      <c r="I68" s="240">
        <f>SUM(I69:I88)</f>
        <v>0</v>
      </c>
      <c r="J68" s="240"/>
      <c r="K68" s="240">
        <f>SUM(K69:K88)</f>
        <v>0</v>
      </c>
      <c r="L68" s="240"/>
      <c r="M68" s="240">
        <f>SUM(M69:M88)</f>
        <v>0</v>
      </c>
      <c r="N68" s="240"/>
      <c r="O68" s="240">
        <f>SUM(O69:O88)</f>
        <v>0</v>
      </c>
      <c r="P68" s="240"/>
      <c r="Q68" s="240">
        <f>SUM(Q69:Q88)</f>
        <v>0</v>
      </c>
      <c r="R68" s="240"/>
      <c r="S68" s="240"/>
      <c r="T68" s="240"/>
      <c r="U68" s="240"/>
      <c r="V68" s="240">
        <f>SUM(V69:V88)</f>
        <v>86.47</v>
      </c>
      <c r="W68" s="240"/>
      <c r="AG68" t="s">
        <v>130</v>
      </c>
    </row>
    <row r="69" spans="1:60" outlineLevel="1" x14ac:dyDescent="0.2">
      <c r="A69" s="247">
        <v>17</v>
      </c>
      <c r="B69" s="248" t="s">
        <v>200</v>
      </c>
      <c r="C69" s="262" t="s">
        <v>201</v>
      </c>
      <c r="D69" s="249" t="s">
        <v>155</v>
      </c>
      <c r="E69" s="250">
        <v>98.82650000000001</v>
      </c>
      <c r="F69" s="251"/>
      <c r="G69" s="252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2"/>
      <c r="S69" s="232" t="s">
        <v>134</v>
      </c>
      <c r="T69" s="232" t="s">
        <v>134</v>
      </c>
      <c r="U69" s="232">
        <v>0.34900000000000003</v>
      </c>
      <c r="V69" s="232">
        <f>ROUND(E69*U69,2)</f>
        <v>34.49</v>
      </c>
      <c r="W69" s="232"/>
      <c r="X69" s="212"/>
      <c r="Y69" s="212"/>
      <c r="Z69" s="212"/>
      <c r="AA69" s="212"/>
      <c r="AB69" s="212"/>
      <c r="AC69" s="212"/>
      <c r="AD69" s="212"/>
      <c r="AE69" s="212"/>
      <c r="AF69" s="212"/>
      <c r="AG69" s="212" t="s">
        <v>135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9"/>
      <c r="B70" s="230"/>
      <c r="C70" s="263" t="s">
        <v>202</v>
      </c>
      <c r="D70" s="234"/>
      <c r="E70" s="235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12"/>
      <c r="Y70" s="212"/>
      <c r="Z70" s="212"/>
      <c r="AA70" s="212"/>
      <c r="AB70" s="212"/>
      <c r="AC70" s="212"/>
      <c r="AD70" s="212"/>
      <c r="AE70" s="212"/>
      <c r="AF70" s="212"/>
      <c r="AG70" s="212" t="s">
        <v>137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3" t="s">
        <v>203</v>
      </c>
      <c r="D71" s="234"/>
      <c r="E71" s="235">
        <v>30.69</v>
      </c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12"/>
      <c r="Y71" s="212"/>
      <c r="Z71" s="212"/>
      <c r="AA71" s="212"/>
      <c r="AB71" s="212"/>
      <c r="AC71" s="212"/>
      <c r="AD71" s="212"/>
      <c r="AE71" s="212"/>
      <c r="AF71" s="212"/>
      <c r="AG71" s="212" t="s">
        <v>137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3" t="s">
        <v>204</v>
      </c>
      <c r="D72" s="234"/>
      <c r="E72" s="235">
        <v>14.190000000000001</v>
      </c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12"/>
      <c r="Y72" s="212"/>
      <c r="Z72" s="212"/>
      <c r="AA72" s="212"/>
      <c r="AB72" s="212"/>
      <c r="AC72" s="212"/>
      <c r="AD72" s="212"/>
      <c r="AE72" s="212"/>
      <c r="AF72" s="212"/>
      <c r="AG72" s="212" t="s">
        <v>137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3" t="s">
        <v>205</v>
      </c>
      <c r="D73" s="234"/>
      <c r="E73" s="235">
        <v>5.5600000000000005</v>
      </c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12"/>
      <c r="Y73" s="212"/>
      <c r="Z73" s="212"/>
      <c r="AA73" s="212"/>
      <c r="AB73" s="212"/>
      <c r="AC73" s="212"/>
      <c r="AD73" s="212"/>
      <c r="AE73" s="212"/>
      <c r="AF73" s="212"/>
      <c r="AG73" s="212" t="s">
        <v>137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9"/>
      <c r="B74" s="230"/>
      <c r="C74" s="263" t="s">
        <v>206</v>
      </c>
      <c r="D74" s="234"/>
      <c r="E74" s="235">
        <v>8</v>
      </c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  <c r="X74" s="212"/>
      <c r="Y74" s="212"/>
      <c r="Z74" s="212"/>
      <c r="AA74" s="212"/>
      <c r="AB74" s="212"/>
      <c r="AC74" s="212"/>
      <c r="AD74" s="212"/>
      <c r="AE74" s="212"/>
      <c r="AF74" s="212"/>
      <c r="AG74" s="212" t="s">
        <v>137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3" t="s">
        <v>207</v>
      </c>
      <c r="D75" s="234"/>
      <c r="E75" s="235">
        <v>7.8650000000000002</v>
      </c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12"/>
      <c r="Y75" s="212"/>
      <c r="Z75" s="212"/>
      <c r="AA75" s="212"/>
      <c r="AB75" s="212"/>
      <c r="AC75" s="212"/>
      <c r="AD75" s="212"/>
      <c r="AE75" s="212"/>
      <c r="AF75" s="212"/>
      <c r="AG75" s="212" t="s">
        <v>137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7" t="s">
        <v>208</v>
      </c>
      <c r="D76" s="238"/>
      <c r="E76" s="239">
        <v>66.305000000000007</v>
      </c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12"/>
      <c r="Y76" s="212"/>
      <c r="Z76" s="212"/>
      <c r="AA76" s="212"/>
      <c r="AB76" s="212"/>
      <c r="AC76" s="212"/>
      <c r="AD76" s="212"/>
      <c r="AE76" s="212"/>
      <c r="AF76" s="212"/>
      <c r="AG76" s="212" t="s">
        <v>137</v>
      </c>
      <c r="AH76" s="212">
        <v>1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3" t="s">
        <v>136</v>
      </c>
      <c r="D77" s="234"/>
      <c r="E77" s="235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W77" s="232"/>
      <c r="X77" s="212"/>
      <c r="Y77" s="212"/>
      <c r="Z77" s="212"/>
      <c r="AA77" s="212"/>
      <c r="AB77" s="212"/>
      <c r="AC77" s="212"/>
      <c r="AD77" s="212"/>
      <c r="AE77" s="212"/>
      <c r="AF77" s="212"/>
      <c r="AG77" s="212" t="s">
        <v>137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63" t="s">
        <v>209</v>
      </c>
      <c r="D78" s="234"/>
      <c r="E78" s="235">
        <v>32.521500000000003</v>
      </c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12"/>
      <c r="Y78" s="212"/>
      <c r="Z78" s="212"/>
      <c r="AA78" s="212"/>
      <c r="AB78" s="212"/>
      <c r="AC78" s="212"/>
      <c r="AD78" s="212"/>
      <c r="AE78" s="212"/>
      <c r="AF78" s="212"/>
      <c r="AG78" s="212" t="s">
        <v>137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47">
        <v>18</v>
      </c>
      <c r="B79" s="248" t="s">
        <v>210</v>
      </c>
      <c r="C79" s="262" t="s">
        <v>211</v>
      </c>
      <c r="D79" s="249" t="s">
        <v>155</v>
      </c>
      <c r="E79" s="250">
        <v>98.82650000000001</v>
      </c>
      <c r="F79" s="251"/>
      <c r="G79" s="252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2"/>
      <c r="S79" s="232" t="s">
        <v>134</v>
      </c>
      <c r="T79" s="232" t="s">
        <v>134</v>
      </c>
      <c r="U79" s="232">
        <v>0.52600000000000002</v>
      </c>
      <c r="V79" s="232">
        <f>ROUND(E79*U79,2)</f>
        <v>51.98</v>
      </c>
      <c r="W79" s="232"/>
      <c r="X79" s="212"/>
      <c r="Y79" s="212"/>
      <c r="Z79" s="212"/>
      <c r="AA79" s="212"/>
      <c r="AB79" s="212"/>
      <c r="AC79" s="212"/>
      <c r="AD79" s="212"/>
      <c r="AE79" s="212"/>
      <c r="AF79" s="212"/>
      <c r="AG79" s="212" t="s">
        <v>135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3" t="s">
        <v>202</v>
      </c>
      <c r="D80" s="234"/>
      <c r="E80" s="235"/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12"/>
      <c r="Y80" s="212"/>
      <c r="Z80" s="212"/>
      <c r="AA80" s="212"/>
      <c r="AB80" s="212"/>
      <c r="AC80" s="212"/>
      <c r="AD80" s="212"/>
      <c r="AE80" s="212"/>
      <c r="AF80" s="212"/>
      <c r="AG80" s="212" t="s">
        <v>137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63" t="s">
        <v>203</v>
      </c>
      <c r="D81" s="234"/>
      <c r="E81" s="235">
        <v>30.69</v>
      </c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  <c r="X81" s="212"/>
      <c r="Y81" s="212"/>
      <c r="Z81" s="212"/>
      <c r="AA81" s="212"/>
      <c r="AB81" s="212"/>
      <c r="AC81" s="212"/>
      <c r="AD81" s="212"/>
      <c r="AE81" s="212"/>
      <c r="AF81" s="212"/>
      <c r="AG81" s="212" t="s">
        <v>137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3" t="s">
        <v>204</v>
      </c>
      <c r="D82" s="234"/>
      <c r="E82" s="235">
        <v>14.190000000000001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12"/>
      <c r="Y82" s="212"/>
      <c r="Z82" s="212"/>
      <c r="AA82" s="212"/>
      <c r="AB82" s="212"/>
      <c r="AC82" s="212"/>
      <c r="AD82" s="212"/>
      <c r="AE82" s="212"/>
      <c r="AF82" s="212"/>
      <c r="AG82" s="212" t="s">
        <v>137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9"/>
      <c r="B83" s="230"/>
      <c r="C83" s="263" t="s">
        <v>205</v>
      </c>
      <c r="D83" s="234"/>
      <c r="E83" s="235">
        <v>5.5600000000000005</v>
      </c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12"/>
      <c r="Y83" s="212"/>
      <c r="Z83" s="212"/>
      <c r="AA83" s="212"/>
      <c r="AB83" s="212"/>
      <c r="AC83" s="212"/>
      <c r="AD83" s="212"/>
      <c r="AE83" s="212"/>
      <c r="AF83" s="212"/>
      <c r="AG83" s="212" t="s">
        <v>137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3" t="s">
        <v>206</v>
      </c>
      <c r="D84" s="234"/>
      <c r="E84" s="235">
        <v>8</v>
      </c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12"/>
      <c r="Y84" s="212"/>
      <c r="Z84" s="212"/>
      <c r="AA84" s="212"/>
      <c r="AB84" s="212"/>
      <c r="AC84" s="212"/>
      <c r="AD84" s="212"/>
      <c r="AE84" s="212"/>
      <c r="AF84" s="212"/>
      <c r="AG84" s="212" t="s">
        <v>137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3" t="s">
        <v>207</v>
      </c>
      <c r="D85" s="234"/>
      <c r="E85" s="235">
        <v>7.8650000000000002</v>
      </c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12"/>
      <c r="Y85" s="212"/>
      <c r="Z85" s="212"/>
      <c r="AA85" s="212"/>
      <c r="AB85" s="212"/>
      <c r="AC85" s="212"/>
      <c r="AD85" s="212"/>
      <c r="AE85" s="212"/>
      <c r="AF85" s="212"/>
      <c r="AG85" s="212" t="s">
        <v>137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7" t="s">
        <v>208</v>
      </c>
      <c r="D86" s="238"/>
      <c r="E86" s="239">
        <v>66.305000000000007</v>
      </c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12"/>
      <c r="Y86" s="212"/>
      <c r="Z86" s="212"/>
      <c r="AA86" s="212"/>
      <c r="AB86" s="212"/>
      <c r="AC86" s="212"/>
      <c r="AD86" s="212"/>
      <c r="AE86" s="212"/>
      <c r="AF86" s="212"/>
      <c r="AG86" s="212" t="s">
        <v>137</v>
      </c>
      <c r="AH86" s="212">
        <v>1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3" t="s">
        <v>136</v>
      </c>
      <c r="D87" s="234"/>
      <c r="E87" s="235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12"/>
      <c r="Y87" s="212"/>
      <c r="Z87" s="212"/>
      <c r="AA87" s="212"/>
      <c r="AB87" s="212"/>
      <c r="AC87" s="212"/>
      <c r="AD87" s="212"/>
      <c r="AE87" s="212"/>
      <c r="AF87" s="212"/>
      <c r="AG87" s="212" t="s">
        <v>137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3" t="s">
        <v>209</v>
      </c>
      <c r="D88" s="234"/>
      <c r="E88" s="235">
        <v>32.521500000000003</v>
      </c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12"/>
      <c r="Y88" s="212"/>
      <c r="Z88" s="212"/>
      <c r="AA88" s="212"/>
      <c r="AB88" s="212"/>
      <c r="AC88" s="212"/>
      <c r="AD88" s="212"/>
      <c r="AE88" s="212"/>
      <c r="AF88" s="212"/>
      <c r="AG88" s="212" t="s">
        <v>137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">
      <c r="A89" s="241" t="s">
        <v>129</v>
      </c>
      <c r="B89" s="242" t="s">
        <v>66</v>
      </c>
      <c r="C89" s="261" t="s">
        <v>67</v>
      </c>
      <c r="D89" s="243"/>
      <c r="E89" s="244"/>
      <c r="F89" s="245"/>
      <c r="G89" s="246">
        <f>SUMIF(AG90:AG115,"&lt;&gt;NOR",G90:G115)</f>
        <v>0</v>
      </c>
      <c r="H89" s="240"/>
      <c r="I89" s="240">
        <f>SUM(I90:I115)</f>
        <v>0</v>
      </c>
      <c r="J89" s="240"/>
      <c r="K89" s="240">
        <f>SUM(K90:K115)</f>
        <v>0</v>
      </c>
      <c r="L89" s="240"/>
      <c r="M89" s="240">
        <f>SUM(M90:M115)</f>
        <v>0</v>
      </c>
      <c r="N89" s="240"/>
      <c r="O89" s="240">
        <f>SUM(O90:O115)</f>
        <v>10.260000000000002</v>
      </c>
      <c r="P89" s="240"/>
      <c r="Q89" s="240">
        <f>SUM(Q90:Q115)</f>
        <v>0</v>
      </c>
      <c r="R89" s="240"/>
      <c r="S89" s="240"/>
      <c r="T89" s="240"/>
      <c r="U89" s="240"/>
      <c r="V89" s="240">
        <f>SUM(V90:V115)</f>
        <v>10.52</v>
      </c>
      <c r="W89" s="240"/>
      <c r="AG89" t="s">
        <v>130</v>
      </c>
    </row>
    <row r="90" spans="1:60" outlineLevel="1" x14ac:dyDescent="0.2">
      <c r="A90" s="247">
        <v>19</v>
      </c>
      <c r="B90" s="248" t="s">
        <v>212</v>
      </c>
      <c r="C90" s="262" t="s">
        <v>213</v>
      </c>
      <c r="D90" s="249" t="s">
        <v>155</v>
      </c>
      <c r="E90" s="250">
        <v>17.91</v>
      </c>
      <c r="F90" s="251"/>
      <c r="G90" s="252">
        <f>ROUND(E90*F90,2)</f>
        <v>0</v>
      </c>
      <c r="H90" s="233"/>
      <c r="I90" s="232">
        <f>ROUND(E90*H90,2)</f>
        <v>0</v>
      </c>
      <c r="J90" s="233"/>
      <c r="K90" s="232">
        <f>ROUND(E90*J90,2)</f>
        <v>0</v>
      </c>
      <c r="L90" s="232">
        <v>21</v>
      </c>
      <c r="M90" s="232">
        <f>G90*(1+L90/100)</f>
        <v>0</v>
      </c>
      <c r="N90" s="232">
        <v>3.5000000000000005E-4</v>
      </c>
      <c r="O90" s="232">
        <f>ROUND(E90*N90,2)</f>
        <v>0.01</v>
      </c>
      <c r="P90" s="232">
        <v>0</v>
      </c>
      <c r="Q90" s="232">
        <f>ROUND(E90*P90,2)</f>
        <v>0</v>
      </c>
      <c r="R90" s="232"/>
      <c r="S90" s="232" t="s">
        <v>134</v>
      </c>
      <c r="T90" s="232" t="s">
        <v>214</v>
      </c>
      <c r="U90" s="232">
        <v>8.900000000000001E-2</v>
      </c>
      <c r="V90" s="232">
        <f>ROUND(E90*U90,2)</f>
        <v>1.59</v>
      </c>
      <c r="W90" s="232"/>
      <c r="X90" s="212"/>
      <c r="Y90" s="212"/>
      <c r="Z90" s="212"/>
      <c r="AA90" s="212"/>
      <c r="AB90" s="212"/>
      <c r="AC90" s="212"/>
      <c r="AD90" s="212"/>
      <c r="AE90" s="212"/>
      <c r="AF90" s="212"/>
      <c r="AG90" s="212" t="s">
        <v>135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3" t="s">
        <v>136</v>
      </c>
      <c r="D91" s="234"/>
      <c r="E91" s="235"/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12"/>
      <c r="Y91" s="212"/>
      <c r="Z91" s="212"/>
      <c r="AA91" s="212"/>
      <c r="AB91" s="212"/>
      <c r="AC91" s="212"/>
      <c r="AD91" s="212"/>
      <c r="AE91" s="212"/>
      <c r="AF91" s="212"/>
      <c r="AG91" s="212" t="s">
        <v>137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3" t="s">
        <v>215</v>
      </c>
      <c r="D92" s="234"/>
      <c r="E92" s="235"/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12"/>
      <c r="Y92" s="212"/>
      <c r="Z92" s="212"/>
      <c r="AA92" s="212"/>
      <c r="AB92" s="212"/>
      <c r="AC92" s="212"/>
      <c r="AD92" s="212"/>
      <c r="AE92" s="212"/>
      <c r="AF92" s="212"/>
      <c r="AG92" s="212" t="s">
        <v>137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33.75" outlineLevel="1" x14ac:dyDescent="0.2">
      <c r="A93" s="229"/>
      <c r="B93" s="230"/>
      <c r="C93" s="263" t="s">
        <v>216</v>
      </c>
      <c r="D93" s="234"/>
      <c r="E93" s="235">
        <v>17.91</v>
      </c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12"/>
      <c r="Y93" s="212"/>
      <c r="Z93" s="212"/>
      <c r="AA93" s="212"/>
      <c r="AB93" s="212"/>
      <c r="AC93" s="212"/>
      <c r="AD93" s="212"/>
      <c r="AE93" s="212"/>
      <c r="AF93" s="212"/>
      <c r="AG93" s="212" t="s">
        <v>137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47">
        <v>20</v>
      </c>
      <c r="B94" s="248" t="s">
        <v>217</v>
      </c>
      <c r="C94" s="262" t="s">
        <v>218</v>
      </c>
      <c r="D94" s="249" t="s">
        <v>155</v>
      </c>
      <c r="E94" s="250">
        <v>9.9500000000000011</v>
      </c>
      <c r="F94" s="251"/>
      <c r="G94" s="252">
        <f>ROUND(E94*F94,2)</f>
        <v>0</v>
      </c>
      <c r="H94" s="233"/>
      <c r="I94" s="232">
        <f>ROUND(E94*H94,2)</f>
        <v>0</v>
      </c>
      <c r="J94" s="233"/>
      <c r="K94" s="232">
        <f>ROUND(E94*J94,2)</f>
        <v>0</v>
      </c>
      <c r="L94" s="232">
        <v>21</v>
      </c>
      <c r="M94" s="232">
        <f>G94*(1+L94/100)</f>
        <v>0</v>
      </c>
      <c r="N94" s="232">
        <v>2.0240000000000001E-2</v>
      </c>
      <c r="O94" s="232">
        <f>ROUND(E94*N94,2)</f>
        <v>0.2</v>
      </c>
      <c r="P94" s="232">
        <v>0</v>
      </c>
      <c r="Q94" s="232">
        <f>ROUND(E94*P94,2)</f>
        <v>0</v>
      </c>
      <c r="R94" s="232"/>
      <c r="S94" s="232" t="s">
        <v>134</v>
      </c>
      <c r="T94" s="232" t="s">
        <v>134</v>
      </c>
      <c r="U94" s="232">
        <v>6.0000000000000001E-3</v>
      </c>
      <c r="V94" s="232">
        <f>ROUND(E94*U94,2)</f>
        <v>0.06</v>
      </c>
      <c r="W94" s="232"/>
      <c r="X94" s="212"/>
      <c r="Y94" s="212"/>
      <c r="Z94" s="212"/>
      <c r="AA94" s="212"/>
      <c r="AB94" s="212"/>
      <c r="AC94" s="212"/>
      <c r="AD94" s="212"/>
      <c r="AE94" s="212"/>
      <c r="AF94" s="212"/>
      <c r="AG94" s="212" t="s">
        <v>135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3" t="s">
        <v>136</v>
      </c>
      <c r="D95" s="234"/>
      <c r="E95" s="235"/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12"/>
      <c r="Y95" s="212"/>
      <c r="Z95" s="212"/>
      <c r="AA95" s="212"/>
      <c r="AB95" s="212"/>
      <c r="AC95" s="212"/>
      <c r="AD95" s="212"/>
      <c r="AE95" s="212"/>
      <c r="AF95" s="212"/>
      <c r="AG95" s="212" t="s">
        <v>137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63" t="s">
        <v>219</v>
      </c>
      <c r="D96" s="234"/>
      <c r="E96" s="235">
        <v>9.9500000000000011</v>
      </c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12"/>
      <c r="Y96" s="212"/>
      <c r="Z96" s="212"/>
      <c r="AA96" s="212"/>
      <c r="AB96" s="212"/>
      <c r="AC96" s="212"/>
      <c r="AD96" s="212"/>
      <c r="AE96" s="212"/>
      <c r="AF96" s="212"/>
      <c r="AG96" s="212" t="s">
        <v>137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47">
        <v>21</v>
      </c>
      <c r="B97" s="248" t="s">
        <v>220</v>
      </c>
      <c r="C97" s="262" t="s">
        <v>221</v>
      </c>
      <c r="D97" s="249" t="s">
        <v>155</v>
      </c>
      <c r="E97" s="250">
        <v>9.9500000000000011</v>
      </c>
      <c r="F97" s="251"/>
      <c r="G97" s="252">
        <f>ROUND(E97*F97,2)</f>
        <v>0</v>
      </c>
      <c r="H97" s="233"/>
      <c r="I97" s="232">
        <f>ROUND(E97*H97,2)</f>
        <v>0</v>
      </c>
      <c r="J97" s="233"/>
      <c r="K97" s="232">
        <f>ROUND(E97*J97,2)</f>
        <v>0</v>
      </c>
      <c r="L97" s="232">
        <v>21</v>
      </c>
      <c r="M97" s="232">
        <f>G97*(1+L97/100)</f>
        <v>0</v>
      </c>
      <c r="N97" s="232">
        <v>0.20240000000000002</v>
      </c>
      <c r="O97" s="232">
        <f>ROUND(E97*N97,2)</f>
        <v>2.0099999999999998</v>
      </c>
      <c r="P97" s="232">
        <v>0</v>
      </c>
      <c r="Q97" s="232">
        <f>ROUND(E97*P97,2)</f>
        <v>0</v>
      </c>
      <c r="R97" s="232"/>
      <c r="S97" s="232" t="s">
        <v>134</v>
      </c>
      <c r="T97" s="232" t="s">
        <v>134</v>
      </c>
      <c r="U97" s="232">
        <v>2.6000000000000002E-2</v>
      </c>
      <c r="V97" s="232">
        <f>ROUND(E97*U97,2)</f>
        <v>0.26</v>
      </c>
      <c r="W97" s="232"/>
      <c r="X97" s="212"/>
      <c r="Y97" s="212"/>
      <c r="Z97" s="212"/>
      <c r="AA97" s="212"/>
      <c r="AB97" s="212"/>
      <c r="AC97" s="212"/>
      <c r="AD97" s="212"/>
      <c r="AE97" s="212"/>
      <c r="AF97" s="212"/>
      <c r="AG97" s="212" t="s">
        <v>135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3" t="s">
        <v>136</v>
      </c>
      <c r="D98" s="234"/>
      <c r="E98" s="235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12"/>
      <c r="Y98" s="212"/>
      <c r="Z98" s="212"/>
      <c r="AA98" s="212"/>
      <c r="AB98" s="212"/>
      <c r="AC98" s="212"/>
      <c r="AD98" s="212"/>
      <c r="AE98" s="212"/>
      <c r="AF98" s="212"/>
      <c r="AG98" s="212" t="s">
        <v>137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1" x14ac:dyDescent="0.2">
      <c r="A99" s="229"/>
      <c r="B99" s="230"/>
      <c r="C99" s="263" t="s">
        <v>222</v>
      </c>
      <c r="D99" s="234"/>
      <c r="E99" s="235">
        <v>9.9500000000000011</v>
      </c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12"/>
      <c r="Y99" s="212"/>
      <c r="Z99" s="212"/>
      <c r="AA99" s="212"/>
      <c r="AB99" s="212"/>
      <c r="AC99" s="212"/>
      <c r="AD99" s="212"/>
      <c r="AE99" s="212"/>
      <c r="AF99" s="212"/>
      <c r="AG99" s="212" t="s">
        <v>137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33.75" outlineLevel="1" x14ac:dyDescent="0.2">
      <c r="A100" s="247">
        <v>22</v>
      </c>
      <c r="B100" s="248" t="s">
        <v>223</v>
      </c>
      <c r="C100" s="262" t="s">
        <v>224</v>
      </c>
      <c r="D100" s="249" t="s">
        <v>155</v>
      </c>
      <c r="E100" s="250">
        <v>7.9600000000000009</v>
      </c>
      <c r="F100" s="251"/>
      <c r="G100" s="252">
        <f>ROUND(E100*F100,2)</f>
        <v>0</v>
      </c>
      <c r="H100" s="233"/>
      <c r="I100" s="232">
        <f>ROUND(E100*H100,2)</f>
        <v>0</v>
      </c>
      <c r="J100" s="233"/>
      <c r="K100" s="232">
        <f>ROUND(E100*J100,2)</f>
        <v>0</v>
      </c>
      <c r="L100" s="232">
        <v>21</v>
      </c>
      <c r="M100" s="232">
        <f>G100*(1+L100/100)</f>
        <v>0</v>
      </c>
      <c r="N100" s="232">
        <v>0.28800000000000003</v>
      </c>
      <c r="O100" s="232">
        <f>ROUND(E100*N100,2)</f>
        <v>2.29</v>
      </c>
      <c r="P100" s="232">
        <v>0</v>
      </c>
      <c r="Q100" s="232">
        <f>ROUND(E100*P100,2)</f>
        <v>0</v>
      </c>
      <c r="R100" s="232"/>
      <c r="S100" s="232" t="s">
        <v>134</v>
      </c>
      <c r="T100" s="232" t="s">
        <v>134</v>
      </c>
      <c r="U100" s="232">
        <v>2.3000000000000003E-2</v>
      </c>
      <c r="V100" s="232">
        <f>ROUND(E100*U100,2)</f>
        <v>0.18</v>
      </c>
      <c r="W100" s="23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135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3" t="s">
        <v>225</v>
      </c>
      <c r="D101" s="234"/>
      <c r="E101" s="235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137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3" t="s">
        <v>226</v>
      </c>
      <c r="D102" s="234"/>
      <c r="E102" s="235">
        <v>7.9600000000000009</v>
      </c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1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137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47">
        <v>23</v>
      </c>
      <c r="B103" s="248" t="s">
        <v>227</v>
      </c>
      <c r="C103" s="262" t="s">
        <v>228</v>
      </c>
      <c r="D103" s="249" t="s">
        <v>155</v>
      </c>
      <c r="E103" s="250">
        <v>9.7750000000000004</v>
      </c>
      <c r="F103" s="251"/>
      <c r="G103" s="252">
        <f>ROUND(E103*F103,2)</f>
        <v>0</v>
      </c>
      <c r="H103" s="233"/>
      <c r="I103" s="232">
        <f>ROUND(E103*H103,2)</f>
        <v>0</v>
      </c>
      <c r="J103" s="233"/>
      <c r="K103" s="232">
        <f>ROUND(E103*J103,2)</f>
        <v>0</v>
      </c>
      <c r="L103" s="232">
        <v>21</v>
      </c>
      <c r="M103" s="232">
        <f>G103*(1+L103/100)</f>
        <v>0</v>
      </c>
      <c r="N103" s="232">
        <v>0.441</v>
      </c>
      <c r="O103" s="232">
        <f>ROUND(E103*N103,2)</f>
        <v>4.3099999999999996</v>
      </c>
      <c r="P103" s="232">
        <v>0</v>
      </c>
      <c r="Q103" s="232">
        <f>ROUND(E103*P103,2)</f>
        <v>0</v>
      </c>
      <c r="R103" s="232"/>
      <c r="S103" s="232" t="s">
        <v>134</v>
      </c>
      <c r="T103" s="232" t="s">
        <v>134</v>
      </c>
      <c r="U103" s="232">
        <v>2.9000000000000001E-2</v>
      </c>
      <c r="V103" s="232">
        <f>ROUND(E103*U103,2)</f>
        <v>0.28000000000000003</v>
      </c>
      <c r="W103" s="23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135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3" t="s">
        <v>136</v>
      </c>
      <c r="D104" s="234"/>
      <c r="E104" s="235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1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137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29"/>
      <c r="B105" s="230"/>
      <c r="C105" s="263" t="s">
        <v>229</v>
      </c>
      <c r="D105" s="234"/>
      <c r="E105" s="235">
        <v>9.7750000000000004</v>
      </c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137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7">
        <v>24</v>
      </c>
      <c r="B106" s="248" t="s">
        <v>230</v>
      </c>
      <c r="C106" s="262" t="s">
        <v>231</v>
      </c>
      <c r="D106" s="249" t="s">
        <v>155</v>
      </c>
      <c r="E106" s="250">
        <v>9.7750000000000004</v>
      </c>
      <c r="F106" s="251"/>
      <c r="G106" s="252">
        <f>ROUND(E106*F106,2)</f>
        <v>0</v>
      </c>
      <c r="H106" s="233"/>
      <c r="I106" s="232">
        <f>ROUND(E106*H106,2)</f>
        <v>0</v>
      </c>
      <c r="J106" s="233"/>
      <c r="K106" s="232">
        <f>ROUND(E106*J106,2)</f>
        <v>0</v>
      </c>
      <c r="L106" s="232">
        <v>21</v>
      </c>
      <c r="M106" s="232">
        <f>G106*(1+L106/100)</f>
        <v>0</v>
      </c>
      <c r="N106" s="232">
        <v>7.3900000000000007E-2</v>
      </c>
      <c r="O106" s="232">
        <f>ROUND(E106*N106,2)</f>
        <v>0.72</v>
      </c>
      <c r="P106" s="232">
        <v>0</v>
      </c>
      <c r="Q106" s="232">
        <f>ROUND(E106*P106,2)</f>
        <v>0</v>
      </c>
      <c r="R106" s="232"/>
      <c r="S106" s="232" t="s">
        <v>134</v>
      </c>
      <c r="T106" s="232" t="s">
        <v>134</v>
      </c>
      <c r="U106" s="232">
        <v>0.45200000000000001</v>
      </c>
      <c r="V106" s="232">
        <f>ROUND(E106*U106,2)</f>
        <v>4.42</v>
      </c>
      <c r="W106" s="232"/>
      <c r="X106" s="21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135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63" t="s">
        <v>136</v>
      </c>
      <c r="D107" s="234"/>
      <c r="E107" s="235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137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3" t="s">
        <v>232</v>
      </c>
      <c r="D108" s="234"/>
      <c r="E108" s="235">
        <v>9.7750000000000004</v>
      </c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1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137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47">
        <v>25</v>
      </c>
      <c r="B109" s="248" t="s">
        <v>233</v>
      </c>
      <c r="C109" s="262" t="s">
        <v>234</v>
      </c>
      <c r="D109" s="249" t="s">
        <v>155</v>
      </c>
      <c r="E109" s="250">
        <v>9.9500000000000011</v>
      </c>
      <c r="F109" s="251"/>
      <c r="G109" s="252">
        <f>ROUND(E109*F109,2)</f>
        <v>0</v>
      </c>
      <c r="H109" s="233"/>
      <c r="I109" s="232">
        <f>ROUND(E109*H109,2)</f>
        <v>0</v>
      </c>
      <c r="J109" s="233"/>
      <c r="K109" s="232">
        <f>ROUND(E109*J109,2)</f>
        <v>0</v>
      </c>
      <c r="L109" s="232">
        <v>21</v>
      </c>
      <c r="M109" s="232">
        <f>G109*(1+L109/100)</f>
        <v>0</v>
      </c>
      <c r="N109" s="232">
        <v>7.2000000000000008E-2</v>
      </c>
      <c r="O109" s="232">
        <f>ROUND(E109*N109,2)</f>
        <v>0.72</v>
      </c>
      <c r="P109" s="232">
        <v>0</v>
      </c>
      <c r="Q109" s="232">
        <f>ROUND(E109*P109,2)</f>
        <v>0</v>
      </c>
      <c r="R109" s="232"/>
      <c r="S109" s="232" t="s">
        <v>134</v>
      </c>
      <c r="T109" s="232" t="s">
        <v>134</v>
      </c>
      <c r="U109" s="232">
        <v>0.375</v>
      </c>
      <c r="V109" s="232">
        <f>ROUND(E109*U109,2)</f>
        <v>3.73</v>
      </c>
      <c r="W109" s="232"/>
      <c r="X109" s="21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135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29"/>
      <c r="B110" s="230"/>
      <c r="C110" s="263" t="s">
        <v>136</v>
      </c>
      <c r="D110" s="234"/>
      <c r="E110" s="235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1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137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29"/>
      <c r="B111" s="230"/>
      <c r="C111" s="263" t="s">
        <v>180</v>
      </c>
      <c r="D111" s="234"/>
      <c r="E111" s="235">
        <v>9.9500000000000011</v>
      </c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1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137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47">
        <v>26</v>
      </c>
      <c r="B112" s="248" t="s">
        <v>235</v>
      </c>
      <c r="C112" s="262" t="s">
        <v>236</v>
      </c>
      <c r="D112" s="249" t="s">
        <v>155</v>
      </c>
      <c r="E112" s="250">
        <v>17.91</v>
      </c>
      <c r="F112" s="251"/>
      <c r="G112" s="252">
        <f>ROUND(E112*F112,2)</f>
        <v>0</v>
      </c>
      <c r="H112" s="233"/>
      <c r="I112" s="232">
        <f>ROUND(E112*H112,2)</f>
        <v>0</v>
      </c>
      <c r="J112" s="233"/>
      <c r="K112" s="232">
        <f>ROUND(E112*J112,2)</f>
        <v>0</v>
      </c>
      <c r="L112" s="232">
        <v>21</v>
      </c>
      <c r="M112" s="232">
        <f>G112*(1+L112/100)</f>
        <v>0</v>
      </c>
      <c r="N112" s="232">
        <v>9.0000000000000006E-5</v>
      </c>
      <c r="O112" s="232">
        <f>ROUND(E112*N112,2)</f>
        <v>0</v>
      </c>
      <c r="P112" s="232">
        <v>0</v>
      </c>
      <c r="Q112" s="232">
        <f>ROUND(E112*P112,2)</f>
        <v>0</v>
      </c>
      <c r="R112" s="232" t="s">
        <v>172</v>
      </c>
      <c r="S112" s="232" t="s">
        <v>134</v>
      </c>
      <c r="T112" s="232" t="s">
        <v>134</v>
      </c>
      <c r="U112" s="232">
        <v>0</v>
      </c>
      <c r="V112" s="232">
        <f>ROUND(E112*U112,2)</f>
        <v>0</v>
      </c>
      <c r="W112" s="232"/>
      <c r="X112" s="21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173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3" t="s">
        <v>136</v>
      </c>
      <c r="D113" s="234"/>
      <c r="E113" s="235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1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137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9"/>
      <c r="B114" s="230"/>
      <c r="C114" s="263" t="s">
        <v>215</v>
      </c>
      <c r="D114" s="234"/>
      <c r="E114" s="235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1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137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33.75" outlineLevel="1" x14ac:dyDescent="0.2">
      <c r="A115" s="229"/>
      <c r="B115" s="230"/>
      <c r="C115" s="263" t="s">
        <v>216</v>
      </c>
      <c r="D115" s="234"/>
      <c r="E115" s="235">
        <v>17.91</v>
      </c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  <c r="S115" s="232"/>
      <c r="T115" s="232"/>
      <c r="U115" s="232"/>
      <c r="V115" s="232"/>
      <c r="W115" s="232"/>
      <c r="X115" s="21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137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41" t="s">
        <v>129</v>
      </c>
      <c r="B116" s="242" t="s">
        <v>68</v>
      </c>
      <c r="C116" s="261" t="s">
        <v>69</v>
      </c>
      <c r="D116" s="243"/>
      <c r="E116" s="244"/>
      <c r="F116" s="245"/>
      <c r="G116" s="246">
        <f>SUMIF(AG117:AG171,"&lt;&gt;NOR",G117:G171)</f>
        <v>0</v>
      </c>
      <c r="H116" s="240"/>
      <c r="I116" s="240">
        <f>SUM(I117:I171)</f>
        <v>0</v>
      </c>
      <c r="J116" s="240"/>
      <c r="K116" s="240">
        <f>SUM(K117:K171)</f>
        <v>0</v>
      </c>
      <c r="L116" s="240"/>
      <c r="M116" s="240">
        <f>SUM(M117:M171)</f>
        <v>0</v>
      </c>
      <c r="N116" s="240"/>
      <c r="O116" s="240">
        <f>SUM(O117:O171)</f>
        <v>6.4</v>
      </c>
      <c r="P116" s="240"/>
      <c r="Q116" s="240">
        <f>SUM(Q117:Q171)</f>
        <v>0</v>
      </c>
      <c r="R116" s="240"/>
      <c r="S116" s="240"/>
      <c r="T116" s="240"/>
      <c r="U116" s="240"/>
      <c r="V116" s="240">
        <f>SUM(V117:V171)</f>
        <v>132.84</v>
      </c>
      <c r="W116" s="240"/>
      <c r="AG116" t="s">
        <v>130</v>
      </c>
    </row>
    <row r="117" spans="1:60" ht="22.5" outlineLevel="1" x14ac:dyDescent="0.2">
      <c r="A117" s="247">
        <v>27</v>
      </c>
      <c r="B117" s="248" t="s">
        <v>237</v>
      </c>
      <c r="C117" s="262" t="s">
        <v>238</v>
      </c>
      <c r="D117" s="249" t="s">
        <v>155</v>
      </c>
      <c r="E117" s="250">
        <v>85.575000000000003</v>
      </c>
      <c r="F117" s="251"/>
      <c r="G117" s="252">
        <f>ROUND(E117*F117,2)</f>
        <v>0</v>
      </c>
      <c r="H117" s="233"/>
      <c r="I117" s="232">
        <f>ROUND(E117*H117,2)</f>
        <v>0</v>
      </c>
      <c r="J117" s="233"/>
      <c r="K117" s="232">
        <f>ROUND(E117*J117,2)</f>
        <v>0</v>
      </c>
      <c r="L117" s="232">
        <v>21</v>
      </c>
      <c r="M117" s="232">
        <f>G117*(1+L117/100)</f>
        <v>0</v>
      </c>
      <c r="N117" s="232">
        <v>3.2600000000000003E-3</v>
      </c>
      <c r="O117" s="232">
        <f>ROUND(E117*N117,2)</f>
        <v>0.28000000000000003</v>
      </c>
      <c r="P117" s="232">
        <v>0</v>
      </c>
      <c r="Q117" s="232">
        <f>ROUND(E117*P117,2)</f>
        <v>0</v>
      </c>
      <c r="R117" s="232"/>
      <c r="S117" s="232" t="s">
        <v>134</v>
      </c>
      <c r="T117" s="232" t="s">
        <v>134</v>
      </c>
      <c r="U117" s="232">
        <v>0.24000000000000002</v>
      </c>
      <c r="V117" s="232">
        <f>ROUND(E117*U117,2)</f>
        <v>20.54</v>
      </c>
      <c r="W117" s="232"/>
      <c r="X117" s="21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135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3" t="s">
        <v>202</v>
      </c>
      <c r="D118" s="234"/>
      <c r="E118" s="235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  <c r="S118" s="232"/>
      <c r="T118" s="232"/>
      <c r="U118" s="232"/>
      <c r="V118" s="232"/>
      <c r="W118" s="232"/>
      <c r="X118" s="21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137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3" t="s">
        <v>239</v>
      </c>
      <c r="D119" s="234"/>
      <c r="E119" s="235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1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137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29"/>
      <c r="B120" s="230"/>
      <c r="C120" s="263" t="s">
        <v>240</v>
      </c>
      <c r="D120" s="234"/>
      <c r="E120" s="235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232"/>
      <c r="W120" s="232"/>
      <c r="X120" s="21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137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3" t="s">
        <v>241</v>
      </c>
      <c r="D121" s="234"/>
      <c r="E121" s="235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  <c r="S121" s="232"/>
      <c r="T121" s="232"/>
      <c r="U121" s="232"/>
      <c r="V121" s="232"/>
      <c r="W121" s="232"/>
      <c r="X121" s="21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137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3" t="s">
        <v>242</v>
      </c>
      <c r="D122" s="234"/>
      <c r="E122" s="235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  <c r="S122" s="232"/>
      <c r="T122" s="232"/>
      <c r="U122" s="232"/>
      <c r="V122" s="232"/>
      <c r="W122" s="232"/>
      <c r="X122" s="21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137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3" t="s">
        <v>243</v>
      </c>
      <c r="D123" s="234"/>
      <c r="E123" s="235">
        <v>8.370000000000001</v>
      </c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  <c r="S123" s="232"/>
      <c r="T123" s="232"/>
      <c r="U123" s="232"/>
      <c r="V123" s="232"/>
      <c r="W123" s="232"/>
      <c r="X123" s="21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137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3" t="s">
        <v>244</v>
      </c>
      <c r="D124" s="234"/>
      <c r="E124" s="235">
        <v>3.87</v>
      </c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  <c r="S124" s="232"/>
      <c r="T124" s="232"/>
      <c r="U124" s="232"/>
      <c r="V124" s="232"/>
      <c r="W124" s="232"/>
      <c r="X124" s="21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137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9"/>
      <c r="B125" s="230"/>
      <c r="C125" s="263" t="s">
        <v>245</v>
      </c>
      <c r="D125" s="234"/>
      <c r="E125" s="235">
        <v>7.03</v>
      </c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  <c r="S125" s="232"/>
      <c r="T125" s="232"/>
      <c r="U125" s="232"/>
      <c r="V125" s="232"/>
      <c r="W125" s="232"/>
      <c r="X125" s="21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137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9"/>
      <c r="B126" s="230"/>
      <c r="C126" s="267" t="s">
        <v>208</v>
      </c>
      <c r="D126" s="238"/>
      <c r="E126" s="239">
        <v>19.270000000000003</v>
      </c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  <c r="S126" s="232"/>
      <c r="T126" s="232"/>
      <c r="U126" s="232"/>
      <c r="V126" s="232"/>
      <c r="W126" s="232"/>
      <c r="X126" s="21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137</v>
      </c>
      <c r="AH126" s="212">
        <v>1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63" t="s">
        <v>246</v>
      </c>
      <c r="D127" s="234"/>
      <c r="E127" s="235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  <c r="S127" s="232"/>
      <c r="T127" s="232"/>
      <c r="U127" s="232"/>
      <c r="V127" s="232"/>
      <c r="W127" s="23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137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9"/>
      <c r="B128" s="230"/>
      <c r="C128" s="263" t="s">
        <v>247</v>
      </c>
      <c r="D128" s="234"/>
      <c r="E128" s="235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  <c r="T128" s="232"/>
      <c r="U128" s="232"/>
      <c r="V128" s="232"/>
      <c r="W128" s="232"/>
      <c r="X128" s="21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137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9"/>
      <c r="B129" s="230"/>
      <c r="C129" s="263" t="s">
        <v>241</v>
      </c>
      <c r="D129" s="234"/>
      <c r="E129" s="235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  <c r="S129" s="232"/>
      <c r="T129" s="232"/>
      <c r="U129" s="232"/>
      <c r="V129" s="232"/>
      <c r="W129" s="232"/>
      <c r="X129" s="21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137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29"/>
      <c r="B130" s="230"/>
      <c r="C130" s="263" t="s">
        <v>203</v>
      </c>
      <c r="D130" s="234"/>
      <c r="E130" s="235">
        <v>30.69</v>
      </c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232"/>
      <c r="W130" s="232"/>
      <c r="X130" s="21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137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29"/>
      <c r="B131" s="230"/>
      <c r="C131" s="263" t="s">
        <v>204</v>
      </c>
      <c r="D131" s="234"/>
      <c r="E131" s="235">
        <v>14.190000000000001</v>
      </c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W131" s="232"/>
      <c r="X131" s="21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137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9"/>
      <c r="B132" s="230"/>
      <c r="C132" s="263" t="s">
        <v>205</v>
      </c>
      <c r="D132" s="234"/>
      <c r="E132" s="235">
        <v>5.5600000000000005</v>
      </c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  <c r="S132" s="232"/>
      <c r="T132" s="232"/>
      <c r="U132" s="232"/>
      <c r="V132" s="232"/>
      <c r="W132" s="232"/>
      <c r="X132" s="21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137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9"/>
      <c r="B133" s="230"/>
      <c r="C133" s="263" t="s">
        <v>206</v>
      </c>
      <c r="D133" s="234"/>
      <c r="E133" s="235">
        <v>8</v>
      </c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  <c r="S133" s="232"/>
      <c r="T133" s="232"/>
      <c r="U133" s="232"/>
      <c r="V133" s="232"/>
      <c r="W133" s="232"/>
      <c r="X133" s="21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137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9"/>
      <c r="B134" s="230"/>
      <c r="C134" s="263" t="s">
        <v>207</v>
      </c>
      <c r="D134" s="234"/>
      <c r="E134" s="235">
        <v>7.8650000000000002</v>
      </c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  <c r="S134" s="232"/>
      <c r="T134" s="232"/>
      <c r="U134" s="232"/>
      <c r="V134" s="232"/>
      <c r="W134" s="232"/>
      <c r="X134" s="21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137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29"/>
      <c r="B135" s="230"/>
      <c r="C135" s="267" t="s">
        <v>208</v>
      </c>
      <c r="D135" s="238"/>
      <c r="E135" s="239">
        <v>66.305000000000007</v>
      </c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232"/>
      <c r="W135" s="232"/>
      <c r="X135" s="21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137</v>
      </c>
      <c r="AH135" s="212">
        <v>1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47">
        <v>28</v>
      </c>
      <c r="B136" s="248" t="s">
        <v>248</v>
      </c>
      <c r="C136" s="262" t="s">
        <v>249</v>
      </c>
      <c r="D136" s="249" t="s">
        <v>155</v>
      </c>
      <c r="E136" s="250">
        <v>85.575000000000003</v>
      </c>
      <c r="F136" s="251"/>
      <c r="G136" s="252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2">
        <v>5.3000000000000005E-2</v>
      </c>
      <c r="O136" s="232">
        <f>ROUND(E136*N136,2)</f>
        <v>4.54</v>
      </c>
      <c r="P136" s="232">
        <v>0</v>
      </c>
      <c r="Q136" s="232">
        <f>ROUND(E136*P136,2)</f>
        <v>0</v>
      </c>
      <c r="R136" s="232"/>
      <c r="S136" s="232" t="s">
        <v>134</v>
      </c>
      <c r="T136" s="232" t="s">
        <v>134</v>
      </c>
      <c r="U136" s="232">
        <v>0.73244000000000009</v>
      </c>
      <c r="V136" s="232">
        <f>ROUND(E136*U136,2)</f>
        <v>62.68</v>
      </c>
      <c r="W136" s="232"/>
      <c r="X136" s="21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135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63" t="s">
        <v>202</v>
      </c>
      <c r="D137" s="234"/>
      <c r="E137" s="235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232"/>
      <c r="W137" s="232"/>
      <c r="X137" s="21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137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9"/>
      <c r="B138" s="230"/>
      <c r="C138" s="263" t="s">
        <v>239</v>
      </c>
      <c r="D138" s="234"/>
      <c r="E138" s="235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  <c r="S138" s="232"/>
      <c r="T138" s="232"/>
      <c r="U138" s="232"/>
      <c r="V138" s="232"/>
      <c r="W138" s="232"/>
      <c r="X138" s="21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137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29"/>
      <c r="B139" s="230"/>
      <c r="C139" s="263" t="s">
        <v>240</v>
      </c>
      <c r="D139" s="234"/>
      <c r="E139" s="235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  <c r="S139" s="232"/>
      <c r="T139" s="232"/>
      <c r="U139" s="232"/>
      <c r="V139" s="232"/>
      <c r="W139" s="232"/>
      <c r="X139" s="21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137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29"/>
      <c r="B140" s="230"/>
      <c r="C140" s="263" t="s">
        <v>241</v>
      </c>
      <c r="D140" s="234"/>
      <c r="E140" s="235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  <c r="S140" s="232"/>
      <c r="T140" s="232"/>
      <c r="U140" s="232"/>
      <c r="V140" s="232"/>
      <c r="W140" s="232"/>
      <c r="X140" s="21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137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9"/>
      <c r="B141" s="230"/>
      <c r="C141" s="263" t="s">
        <v>250</v>
      </c>
      <c r="D141" s="234"/>
      <c r="E141" s="235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  <c r="S141" s="232"/>
      <c r="T141" s="232"/>
      <c r="U141" s="232"/>
      <c r="V141" s="232"/>
      <c r="W141" s="23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137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9"/>
      <c r="B142" s="230"/>
      <c r="C142" s="263" t="s">
        <v>243</v>
      </c>
      <c r="D142" s="234"/>
      <c r="E142" s="235">
        <v>8.370000000000001</v>
      </c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232"/>
      <c r="W142" s="232"/>
      <c r="X142" s="21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137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9"/>
      <c r="B143" s="230"/>
      <c r="C143" s="263" t="s">
        <v>244</v>
      </c>
      <c r="D143" s="234"/>
      <c r="E143" s="235">
        <v>3.87</v>
      </c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  <c r="S143" s="232"/>
      <c r="T143" s="232"/>
      <c r="U143" s="232"/>
      <c r="V143" s="232"/>
      <c r="W143" s="232"/>
      <c r="X143" s="21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137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29"/>
      <c r="B144" s="230"/>
      <c r="C144" s="263" t="s">
        <v>245</v>
      </c>
      <c r="D144" s="234"/>
      <c r="E144" s="235">
        <v>7.03</v>
      </c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232"/>
      <c r="W144" s="232"/>
      <c r="X144" s="21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137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7" t="s">
        <v>208</v>
      </c>
      <c r="D145" s="238"/>
      <c r="E145" s="239">
        <v>19.270000000000003</v>
      </c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  <c r="S145" s="232"/>
      <c r="T145" s="232"/>
      <c r="U145" s="232"/>
      <c r="V145" s="232"/>
      <c r="W145" s="232"/>
      <c r="X145" s="21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137</v>
      </c>
      <c r="AH145" s="212">
        <v>1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9"/>
      <c r="B146" s="230"/>
      <c r="C146" s="263" t="s">
        <v>247</v>
      </c>
      <c r="D146" s="234"/>
      <c r="E146" s="235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  <c r="S146" s="232"/>
      <c r="T146" s="232"/>
      <c r="U146" s="232"/>
      <c r="V146" s="232"/>
      <c r="W146" s="23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137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9"/>
      <c r="B147" s="230"/>
      <c r="C147" s="263" t="s">
        <v>241</v>
      </c>
      <c r="D147" s="234"/>
      <c r="E147" s="235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  <c r="S147" s="232"/>
      <c r="T147" s="232"/>
      <c r="U147" s="232"/>
      <c r="V147" s="232"/>
      <c r="W147" s="23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137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63" t="s">
        <v>203</v>
      </c>
      <c r="D148" s="234"/>
      <c r="E148" s="235">
        <v>30.69</v>
      </c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  <c r="S148" s="232"/>
      <c r="T148" s="232"/>
      <c r="U148" s="232"/>
      <c r="V148" s="232"/>
      <c r="W148" s="23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137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9"/>
      <c r="B149" s="230"/>
      <c r="C149" s="263" t="s">
        <v>204</v>
      </c>
      <c r="D149" s="234"/>
      <c r="E149" s="235">
        <v>14.190000000000001</v>
      </c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  <c r="T149" s="232"/>
      <c r="U149" s="232"/>
      <c r="V149" s="232"/>
      <c r="W149" s="23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137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3" t="s">
        <v>205</v>
      </c>
      <c r="D150" s="234"/>
      <c r="E150" s="235">
        <v>5.5600000000000005</v>
      </c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  <c r="S150" s="232"/>
      <c r="T150" s="232"/>
      <c r="U150" s="232"/>
      <c r="V150" s="232"/>
      <c r="W150" s="23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137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3" t="s">
        <v>206</v>
      </c>
      <c r="D151" s="234"/>
      <c r="E151" s="235">
        <v>8</v>
      </c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  <c r="S151" s="232"/>
      <c r="T151" s="232"/>
      <c r="U151" s="232"/>
      <c r="V151" s="232"/>
      <c r="W151" s="232"/>
      <c r="X151" s="21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137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29"/>
      <c r="B152" s="230"/>
      <c r="C152" s="263" t="s">
        <v>207</v>
      </c>
      <c r="D152" s="234"/>
      <c r="E152" s="235">
        <v>7.8650000000000002</v>
      </c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  <c r="S152" s="232"/>
      <c r="T152" s="232"/>
      <c r="U152" s="232"/>
      <c r="V152" s="232"/>
      <c r="W152" s="232"/>
      <c r="X152" s="21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137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29"/>
      <c r="B153" s="230"/>
      <c r="C153" s="267" t="s">
        <v>208</v>
      </c>
      <c r="D153" s="238"/>
      <c r="E153" s="239">
        <v>66.305000000000007</v>
      </c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32"/>
      <c r="U153" s="232"/>
      <c r="V153" s="232"/>
      <c r="W153" s="232"/>
      <c r="X153" s="21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137</v>
      </c>
      <c r="AH153" s="212">
        <v>1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47">
        <v>29</v>
      </c>
      <c r="B154" s="248" t="s">
        <v>251</v>
      </c>
      <c r="C154" s="262" t="s">
        <v>252</v>
      </c>
      <c r="D154" s="249" t="s">
        <v>155</v>
      </c>
      <c r="E154" s="250">
        <v>85.575000000000003</v>
      </c>
      <c r="F154" s="251"/>
      <c r="G154" s="252">
        <f>ROUND(E154*F154,2)</f>
        <v>0</v>
      </c>
      <c r="H154" s="233"/>
      <c r="I154" s="232">
        <f>ROUND(E154*H154,2)</f>
        <v>0</v>
      </c>
      <c r="J154" s="233"/>
      <c r="K154" s="232">
        <f>ROUND(E154*J154,2)</f>
        <v>0</v>
      </c>
      <c r="L154" s="232">
        <v>21</v>
      </c>
      <c r="M154" s="232">
        <f>G154*(1+L154/100)</f>
        <v>0</v>
      </c>
      <c r="N154" s="232">
        <v>1.8500000000000003E-2</v>
      </c>
      <c r="O154" s="232">
        <f>ROUND(E154*N154,2)</f>
        <v>1.58</v>
      </c>
      <c r="P154" s="232">
        <v>0</v>
      </c>
      <c r="Q154" s="232">
        <f>ROUND(E154*P154,2)</f>
        <v>0</v>
      </c>
      <c r="R154" s="232"/>
      <c r="S154" s="232" t="s">
        <v>198</v>
      </c>
      <c r="T154" s="232" t="s">
        <v>176</v>
      </c>
      <c r="U154" s="232">
        <v>0.57984000000000002</v>
      </c>
      <c r="V154" s="232">
        <f>ROUND(E154*U154,2)</f>
        <v>49.62</v>
      </c>
      <c r="W154" s="23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135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9"/>
      <c r="B155" s="230"/>
      <c r="C155" s="263" t="s">
        <v>202</v>
      </c>
      <c r="D155" s="234"/>
      <c r="E155" s="235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  <c r="S155" s="232"/>
      <c r="T155" s="232"/>
      <c r="U155" s="232"/>
      <c r="V155" s="232"/>
      <c r="W155" s="23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137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9"/>
      <c r="B156" s="230"/>
      <c r="C156" s="263" t="s">
        <v>239</v>
      </c>
      <c r="D156" s="234"/>
      <c r="E156" s="235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  <c r="S156" s="232"/>
      <c r="T156" s="232"/>
      <c r="U156" s="232"/>
      <c r="V156" s="232"/>
      <c r="W156" s="23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137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29"/>
      <c r="B157" s="230"/>
      <c r="C157" s="263" t="s">
        <v>240</v>
      </c>
      <c r="D157" s="234"/>
      <c r="E157" s="235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232"/>
      <c r="W157" s="232"/>
      <c r="X157" s="21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137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9"/>
      <c r="B158" s="230"/>
      <c r="C158" s="263" t="s">
        <v>241</v>
      </c>
      <c r="D158" s="234"/>
      <c r="E158" s="235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  <c r="S158" s="232"/>
      <c r="T158" s="232"/>
      <c r="U158" s="232"/>
      <c r="V158" s="232"/>
      <c r="W158" s="232"/>
      <c r="X158" s="21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137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9"/>
      <c r="B159" s="230"/>
      <c r="C159" s="263" t="s">
        <v>253</v>
      </c>
      <c r="D159" s="234"/>
      <c r="E159" s="235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232"/>
      <c r="W159" s="232"/>
      <c r="X159" s="21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137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29"/>
      <c r="B160" s="230"/>
      <c r="C160" s="263" t="s">
        <v>243</v>
      </c>
      <c r="D160" s="234"/>
      <c r="E160" s="235">
        <v>8.370000000000001</v>
      </c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  <c r="S160" s="232"/>
      <c r="T160" s="232"/>
      <c r="U160" s="232"/>
      <c r="V160" s="232"/>
      <c r="W160" s="232"/>
      <c r="X160" s="21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137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29"/>
      <c r="B161" s="230"/>
      <c r="C161" s="263" t="s">
        <v>244</v>
      </c>
      <c r="D161" s="234"/>
      <c r="E161" s="235">
        <v>3.87</v>
      </c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  <c r="S161" s="232"/>
      <c r="T161" s="232"/>
      <c r="U161" s="232"/>
      <c r="V161" s="232"/>
      <c r="W161" s="232"/>
      <c r="X161" s="21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137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9"/>
      <c r="B162" s="230"/>
      <c r="C162" s="263" t="s">
        <v>245</v>
      </c>
      <c r="D162" s="234"/>
      <c r="E162" s="235">
        <v>7.03</v>
      </c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  <c r="S162" s="232"/>
      <c r="T162" s="232"/>
      <c r="U162" s="232"/>
      <c r="V162" s="232"/>
      <c r="W162" s="232"/>
      <c r="X162" s="21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137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29"/>
      <c r="B163" s="230"/>
      <c r="C163" s="267" t="s">
        <v>208</v>
      </c>
      <c r="D163" s="238"/>
      <c r="E163" s="239">
        <v>19.270000000000003</v>
      </c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  <c r="S163" s="232"/>
      <c r="T163" s="232"/>
      <c r="U163" s="232"/>
      <c r="V163" s="232"/>
      <c r="W163" s="232"/>
      <c r="X163" s="21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137</v>
      </c>
      <c r="AH163" s="212">
        <v>1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9"/>
      <c r="B164" s="230"/>
      <c r="C164" s="263" t="s">
        <v>247</v>
      </c>
      <c r="D164" s="234"/>
      <c r="E164" s="235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  <c r="S164" s="232"/>
      <c r="T164" s="232"/>
      <c r="U164" s="232"/>
      <c r="V164" s="232"/>
      <c r="W164" s="232"/>
      <c r="X164" s="21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137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29"/>
      <c r="B165" s="230"/>
      <c r="C165" s="263" t="s">
        <v>241</v>
      </c>
      <c r="D165" s="234"/>
      <c r="E165" s="235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  <c r="S165" s="232"/>
      <c r="T165" s="232"/>
      <c r="U165" s="232"/>
      <c r="V165" s="232"/>
      <c r="W165" s="232"/>
      <c r="X165" s="21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137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29"/>
      <c r="B166" s="230"/>
      <c r="C166" s="263" t="s">
        <v>203</v>
      </c>
      <c r="D166" s="234"/>
      <c r="E166" s="235">
        <v>30.69</v>
      </c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1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137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29"/>
      <c r="B167" s="230"/>
      <c r="C167" s="263" t="s">
        <v>204</v>
      </c>
      <c r="D167" s="234"/>
      <c r="E167" s="235">
        <v>14.190000000000001</v>
      </c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232"/>
      <c r="W167" s="232"/>
      <c r="X167" s="21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137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9"/>
      <c r="B168" s="230"/>
      <c r="C168" s="263" t="s">
        <v>205</v>
      </c>
      <c r="D168" s="234"/>
      <c r="E168" s="235">
        <v>5.5600000000000005</v>
      </c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137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29"/>
      <c r="B169" s="230"/>
      <c r="C169" s="263" t="s">
        <v>206</v>
      </c>
      <c r="D169" s="234"/>
      <c r="E169" s="235">
        <v>8</v>
      </c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232"/>
      <c r="W169" s="232"/>
      <c r="X169" s="21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137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29"/>
      <c r="B170" s="230"/>
      <c r="C170" s="263" t="s">
        <v>207</v>
      </c>
      <c r="D170" s="234"/>
      <c r="E170" s="235">
        <v>7.8650000000000002</v>
      </c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232"/>
      <c r="W170" s="232"/>
      <c r="X170" s="21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137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29"/>
      <c r="B171" s="230"/>
      <c r="C171" s="267" t="s">
        <v>208</v>
      </c>
      <c r="D171" s="238"/>
      <c r="E171" s="239">
        <v>66.305000000000007</v>
      </c>
      <c r="F171" s="232"/>
      <c r="G171" s="232"/>
      <c r="H171" s="232"/>
      <c r="I171" s="232"/>
      <c r="J171" s="232"/>
      <c r="K171" s="232"/>
      <c r="L171" s="232"/>
      <c r="M171" s="232"/>
      <c r="N171" s="232"/>
      <c r="O171" s="232"/>
      <c r="P171" s="232"/>
      <c r="Q171" s="232"/>
      <c r="R171" s="232"/>
      <c r="S171" s="232"/>
      <c r="T171" s="232"/>
      <c r="U171" s="232"/>
      <c r="V171" s="232"/>
      <c r="W171" s="232"/>
      <c r="X171" s="21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137</v>
      </c>
      <c r="AH171" s="212">
        <v>1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x14ac:dyDescent="0.2">
      <c r="A172" s="241" t="s">
        <v>129</v>
      </c>
      <c r="B172" s="242" t="s">
        <v>70</v>
      </c>
      <c r="C172" s="261" t="s">
        <v>71</v>
      </c>
      <c r="D172" s="243"/>
      <c r="E172" s="244"/>
      <c r="F172" s="245"/>
      <c r="G172" s="246">
        <f>SUMIF(AG173:AG180,"&lt;&gt;NOR",G173:G180)</f>
        <v>0</v>
      </c>
      <c r="H172" s="240"/>
      <c r="I172" s="240">
        <f>SUM(I173:I180)</f>
        <v>0</v>
      </c>
      <c r="J172" s="240"/>
      <c r="K172" s="240">
        <f>SUM(K173:K180)</f>
        <v>0</v>
      </c>
      <c r="L172" s="240"/>
      <c r="M172" s="240">
        <f>SUM(M173:M180)</f>
        <v>0</v>
      </c>
      <c r="N172" s="240"/>
      <c r="O172" s="240">
        <f>SUM(O173:O180)</f>
        <v>1.56</v>
      </c>
      <c r="P172" s="240"/>
      <c r="Q172" s="240">
        <f>SUM(Q173:Q180)</f>
        <v>0</v>
      </c>
      <c r="R172" s="240"/>
      <c r="S172" s="240"/>
      <c r="T172" s="240"/>
      <c r="U172" s="240"/>
      <c r="V172" s="240">
        <f>SUM(V173:V180)</f>
        <v>15.06</v>
      </c>
      <c r="W172" s="240"/>
      <c r="AG172" t="s">
        <v>130</v>
      </c>
    </row>
    <row r="173" spans="1:60" outlineLevel="1" x14ac:dyDescent="0.2">
      <c r="A173" s="247">
        <v>30</v>
      </c>
      <c r="B173" s="248" t="s">
        <v>254</v>
      </c>
      <c r="C173" s="262" t="s">
        <v>255</v>
      </c>
      <c r="D173" s="249" t="s">
        <v>155</v>
      </c>
      <c r="E173" s="250">
        <v>32.521500000000003</v>
      </c>
      <c r="F173" s="251"/>
      <c r="G173" s="252">
        <f>ROUND(E173*F173,2)</f>
        <v>0</v>
      </c>
      <c r="H173" s="233"/>
      <c r="I173" s="232">
        <f>ROUND(E173*H173,2)</f>
        <v>0</v>
      </c>
      <c r="J173" s="233"/>
      <c r="K173" s="232">
        <f>ROUND(E173*J173,2)</f>
        <v>0</v>
      </c>
      <c r="L173" s="232">
        <v>21</v>
      </c>
      <c r="M173" s="232">
        <f>G173*(1+L173/100)</f>
        <v>0</v>
      </c>
      <c r="N173" s="232">
        <v>4.793E-2</v>
      </c>
      <c r="O173" s="232">
        <f>ROUND(E173*N173,2)</f>
        <v>1.56</v>
      </c>
      <c r="P173" s="232">
        <v>0</v>
      </c>
      <c r="Q173" s="232">
        <f>ROUND(E173*P173,2)</f>
        <v>0</v>
      </c>
      <c r="R173" s="232"/>
      <c r="S173" s="232" t="s">
        <v>134</v>
      </c>
      <c r="T173" s="232" t="s">
        <v>134</v>
      </c>
      <c r="U173" s="232">
        <v>0.46300000000000002</v>
      </c>
      <c r="V173" s="232">
        <f>ROUND(E173*U173,2)</f>
        <v>15.06</v>
      </c>
      <c r="W173" s="232"/>
      <c r="X173" s="21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135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29"/>
      <c r="B174" s="230"/>
      <c r="C174" s="263" t="s">
        <v>256</v>
      </c>
      <c r="D174" s="234"/>
      <c r="E174" s="235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2"/>
      <c r="U174" s="232"/>
      <c r="V174" s="232"/>
      <c r="W174" s="232"/>
      <c r="X174" s="21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137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1" x14ac:dyDescent="0.2">
      <c r="A175" s="229"/>
      <c r="B175" s="230"/>
      <c r="C175" s="263" t="s">
        <v>257</v>
      </c>
      <c r="D175" s="234"/>
      <c r="E175" s="235"/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2"/>
      <c r="S175" s="232"/>
      <c r="T175" s="232"/>
      <c r="U175" s="232"/>
      <c r="V175" s="232"/>
      <c r="W175" s="232"/>
      <c r="X175" s="21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137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29"/>
      <c r="B176" s="230"/>
      <c r="C176" s="263" t="s">
        <v>241</v>
      </c>
      <c r="D176" s="234"/>
      <c r="E176" s="235"/>
      <c r="F176" s="232"/>
      <c r="G176" s="232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  <c r="R176" s="232"/>
      <c r="S176" s="232"/>
      <c r="T176" s="232"/>
      <c r="U176" s="232"/>
      <c r="V176" s="232"/>
      <c r="W176" s="232"/>
      <c r="X176" s="21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137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29"/>
      <c r="B177" s="230"/>
      <c r="C177" s="264" t="s">
        <v>138</v>
      </c>
      <c r="D177" s="236"/>
      <c r="E177" s="237"/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  <c r="R177" s="232"/>
      <c r="S177" s="232"/>
      <c r="T177" s="232"/>
      <c r="U177" s="232"/>
      <c r="V177" s="232"/>
      <c r="W177" s="232"/>
      <c r="X177" s="21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137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29"/>
      <c r="B178" s="230"/>
      <c r="C178" s="265" t="s">
        <v>258</v>
      </c>
      <c r="D178" s="236"/>
      <c r="E178" s="237">
        <v>24.090000000000003</v>
      </c>
      <c r="F178" s="232"/>
      <c r="G178" s="232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  <c r="R178" s="232"/>
      <c r="S178" s="232"/>
      <c r="T178" s="232"/>
      <c r="U178" s="232"/>
      <c r="V178" s="232"/>
      <c r="W178" s="232"/>
      <c r="X178" s="21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137</v>
      </c>
      <c r="AH178" s="212">
        <v>2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29"/>
      <c r="B179" s="230"/>
      <c r="C179" s="264" t="s">
        <v>141</v>
      </c>
      <c r="D179" s="236"/>
      <c r="E179" s="237"/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  <c r="T179" s="232"/>
      <c r="U179" s="232"/>
      <c r="V179" s="232"/>
      <c r="W179" s="232"/>
      <c r="X179" s="21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137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29"/>
      <c r="B180" s="230"/>
      <c r="C180" s="263" t="s">
        <v>259</v>
      </c>
      <c r="D180" s="234"/>
      <c r="E180" s="235">
        <v>32.521500000000003</v>
      </c>
      <c r="F180" s="232"/>
      <c r="G180" s="232"/>
      <c r="H180" s="232"/>
      <c r="I180" s="232"/>
      <c r="J180" s="232"/>
      <c r="K180" s="232"/>
      <c r="L180" s="232"/>
      <c r="M180" s="232"/>
      <c r="N180" s="232"/>
      <c r="O180" s="232"/>
      <c r="P180" s="232"/>
      <c r="Q180" s="232"/>
      <c r="R180" s="232"/>
      <c r="S180" s="232"/>
      <c r="T180" s="232"/>
      <c r="U180" s="232"/>
      <c r="V180" s="232"/>
      <c r="W180" s="232"/>
      <c r="X180" s="21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137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41" t="s">
        <v>129</v>
      </c>
      <c r="B181" s="242" t="s">
        <v>72</v>
      </c>
      <c r="C181" s="261" t="s">
        <v>73</v>
      </c>
      <c r="D181" s="243"/>
      <c r="E181" s="244"/>
      <c r="F181" s="245"/>
      <c r="G181" s="246">
        <f>SUMIF(AG182:AG201,"&lt;&gt;NOR",G182:G201)</f>
        <v>0</v>
      </c>
      <c r="H181" s="240"/>
      <c r="I181" s="240">
        <f>SUM(I182:I201)</f>
        <v>0</v>
      </c>
      <c r="J181" s="240"/>
      <c r="K181" s="240">
        <f>SUM(K182:K201)</f>
        <v>0</v>
      </c>
      <c r="L181" s="240"/>
      <c r="M181" s="240">
        <f>SUM(M182:M201)</f>
        <v>0</v>
      </c>
      <c r="N181" s="240"/>
      <c r="O181" s="240">
        <f>SUM(O182:O201)</f>
        <v>12.270000000000001</v>
      </c>
      <c r="P181" s="240"/>
      <c r="Q181" s="240">
        <f>SUM(Q182:Q201)</f>
        <v>0</v>
      </c>
      <c r="R181" s="240"/>
      <c r="S181" s="240"/>
      <c r="T181" s="240"/>
      <c r="U181" s="240"/>
      <c r="V181" s="240">
        <f>SUM(V182:V201)</f>
        <v>51.81</v>
      </c>
      <c r="W181" s="240"/>
      <c r="AG181" t="s">
        <v>130</v>
      </c>
    </row>
    <row r="182" spans="1:60" ht="22.5" outlineLevel="1" x14ac:dyDescent="0.2">
      <c r="A182" s="247">
        <v>31</v>
      </c>
      <c r="B182" s="248" t="s">
        <v>260</v>
      </c>
      <c r="C182" s="262" t="s">
        <v>261</v>
      </c>
      <c r="D182" s="249" t="s">
        <v>133</v>
      </c>
      <c r="E182" s="250">
        <v>1.8790200000000001</v>
      </c>
      <c r="F182" s="251"/>
      <c r="G182" s="252">
        <f>ROUND(E182*F182,2)</f>
        <v>0</v>
      </c>
      <c r="H182" s="233"/>
      <c r="I182" s="232">
        <f>ROUND(E182*H182,2)</f>
        <v>0</v>
      </c>
      <c r="J182" s="233"/>
      <c r="K182" s="232">
        <f>ROUND(E182*J182,2)</f>
        <v>0</v>
      </c>
      <c r="L182" s="232">
        <v>21</v>
      </c>
      <c r="M182" s="232">
        <f>G182*(1+L182/100)</f>
        <v>0</v>
      </c>
      <c r="N182" s="232">
        <v>2.5250000000000004</v>
      </c>
      <c r="O182" s="232">
        <f>ROUND(E182*N182,2)</f>
        <v>4.74</v>
      </c>
      <c r="P182" s="232">
        <v>0</v>
      </c>
      <c r="Q182" s="232">
        <f>ROUND(E182*P182,2)</f>
        <v>0</v>
      </c>
      <c r="R182" s="232"/>
      <c r="S182" s="232" t="s">
        <v>134</v>
      </c>
      <c r="T182" s="232" t="s">
        <v>134</v>
      </c>
      <c r="U182" s="232">
        <v>3.2130000000000001</v>
      </c>
      <c r="V182" s="232">
        <f>ROUND(E182*U182,2)</f>
        <v>6.04</v>
      </c>
      <c r="W182" s="232"/>
      <c r="X182" s="21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135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29"/>
      <c r="B183" s="230"/>
      <c r="C183" s="263" t="s">
        <v>256</v>
      </c>
      <c r="D183" s="234"/>
      <c r="E183" s="235"/>
      <c r="F183" s="232"/>
      <c r="G183" s="232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  <c r="R183" s="232"/>
      <c r="S183" s="232"/>
      <c r="T183" s="232"/>
      <c r="U183" s="232"/>
      <c r="V183" s="232"/>
      <c r="W183" s="232"/>
      <c r="X183" s="21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137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2.5" outlineLevel="1" x14ac:dyDescent="0.2">
      <c r="A184" s="229"/>
      <c r="B184" s="230"/>
      <c r="C184" s="263" t="s">
        <v>257</v>
      </c>
      <c r="D184" s="234"/>
      <c r="E184" s="235"/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2"/>
      <c r="U184" s="232"/>
      <c r="V184" s="232"/>
      <c r="W184" s="232"/>
      <c r="X184" s="21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137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9"/>
      <c r="B185" s="230"/>
      <c r="C185" s="263" t="s">
        <v>241</v>
      </c>
      <c r="D185" s="234"/>
      <c r="E185" s="235"/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2"/>
      <c r="S185" s="232"/>
      <c r="T185" s="232"/>
      <c r="U185" s="232"/>
      <c r="V185" s="232"/>
      <c r="W185" s="232"/>
      <c r="X185" s="21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137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29"/>
      <c r="B186" s="230"/>
      <c r="C186" s="264" t="s">
        <v>138</v>
      </c>
      <c r="D186" s="236"/>
      <c r="E186" s="237"/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232"/>
      <c r="W186" s="232"/>
      <c r="X186" s="21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137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22.5" outlineLevel="1" x14ac:dyDescent="0.2">
      <c r="A187" s="229"/>
      <c r="B187" s="230"/>
      <c r="C187" s="265" t="s">
        <v>258</v>
      </c>
      <c r="D187" s="236"/>
      <c r="E187" s="237">
        <v>24.090000000000003</v>
      </c>
      <c r="F187" s="232"/>
      <c r="G187" s="232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  <c r="R187" s="232"/>
      <c r="S187" s="232"/>
      <c r="T187" s="232"/>
      <c r="U187" s="232"/>
      <c r="V187" s="232"/>
      <c r="W187" s="232"/>
      <c r="X187" s="21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137</v>
      </c>
      <c r="AH187" s="212">
        <v>2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9"/>
      <c r="B188" s="230"/>
      <c r="C188" s="264" t="s">
        <v>141</v>
      </c>
      <c r="D188" s="236"/>
      <c r="E188" s="237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2"/>
      <c r="U188" s="232"/>
      <c r="V188" s="232"/>
      <c r="W188" s="232"/>
      <c r="X188" s="21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137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9"/>
      <c r="B189" s="230"/>
      <c r="C189" s="263" t="s">
        <v>262</v>
      </c>
      <c r="D189" s="234"/>
      <c r="E189" s="235">
        <v>1.8790200000000001</v>
      </c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1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137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47">
        <v>32</v>
      </c>
      <c r="B190" s="248" t="s">
        <v>263</v>
      </c>
      <c r="C190" s="262" t="s">
        <v>264</v>
      </c>
      <c r="D190" s="249" t="s">
        <v>155</v>
      </c>
      <c r="E190" s="250">
        <v>50.63</v>
      </c>
      <c r="F190" s="251"/>
      <c r="G190" s="252">
        <f>ROUND(E190*F190,2)</f>
        <v>0</v>
      </c>
      <c r="H190" s="233"/>
      <c r="I190" s="232">
        <f>ROUND(E190*H190,2)</f>
        <v>0</v>
      </c>
      <c r="J190" s="233"/>
      <c r="K190" s="232">
        <f>ROUND(E190*J190,2)</f>
        <v>0</v>
      </c>
      <c r="L190" s="232">
        <v>21</v>
      </c>
      <c r="M190" s="232">
        <f>G190*(1+L190/100)</f>
        <v>0</v>
      </c>
      <c r="N190" s="232">
        <v>9.5000000000000001E-2</v>
      </c>
      <c r="O190" s="232">
        <f>ROUND(E190*N190,2)</f>
        <v>4.8099999999999996</v>
      </c>
      <c r="P190" s="232">
        <v>0</v>
      </c>
      <c r="Q190" s="232">
        <f>ROUND(E190*P190,2)</f>
        <v>0</v>
      </c>
      <c r="R190" s="232"/>
      <c r="S190" s="232" t="s">
        <v>134</v>
      </c>
      <c r="T190" s="232" t="s">
        <v>134</v>
      </c>
      <c r="U190" s="232">
        <v>0.47000000000000003</v>
      </c>
      <c r="V190" s="232">
        <f>ROUND(E190*U190,2)</f>
        <v>23.8</v>
      </c>
      <c r="W190" s="232"/>
      <c r="X190" s="21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135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2.5" outlineLevel="1" x14ac:dyDescent="0.2">
      <c r="A191" s="229"/>
      <c r="B191" s="230"/>
      <c r="C191" s="263" t="s">
        <v>265</v>
      </c>
      <c r="D191" s="234"/>
      <c r="E191" s="235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1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137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9"/>
      <c r="B192" s="230"/>
      <c r="C192" s="263" t="s">
        <v>241</v>
      </c>
      <c r="D192" s="234"/>
      <c r="E192" s="235"/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1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137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29"/>
      <c r="B193" s="230"/>
      <c r="C193" s="263" t="s">
        <v>266</v>
      </c>
      <c r="D193" s="234"/>
      <c r="E193" s="235"/>
      <c r="F193" s="232"/>
      <c r="G193" s="232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  <c r="R193" s="232"/>
      <c r="S193" s="232"/>
      <c r="T193" s="232"/>
      <c r="U193" s="232"/>
      <c r="V193" s="232"/>
      <c r="W193" s="232"/>
      <c r="X193" s="21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137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29"/>
      <c r="B194" s="230"/>
      <c r="C194" s="263" t="s">
        <v>267</v>
      </c>
      <c r="D194" s="234"/>
      <c r="E194" s="235">
        <v>41.5</v>
      </c>
      <c r="F194" s="232"/>
      <c r="G194" s="232"/>
      <c r="H194" s="232"/>
      <c r="I194" s="232"/>
      <c r="J194" s="232"/>
      <c r="K194" s="232"/>
      <c r="L194" s="232"/>
      <c r="M194" s="232"/>
      <c r="N194" s="232"/>
      <c r="O194" s="232"/>
      <c r="P194" s="232"/>
      <c r="Q194" s="232"/>
      <c r="R194" s="232"/>
      <c r="S194" s="232"/>
      <c r="T194" s="232"/>
      <c r="U194" s="232"/>
      <c r="V194" s="232"/>
      <c r="W194" s="232"/>
      <c r="X194" s="21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137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9"/>
      <c r="B195" s="230"/>
      <c r="C195" s="263" t="s">
        <v>268</v>
      </c>
      <c r="D195" s="234"/>
      <c r="E195" s="235">
        <v>9.1300000000000008</v>
      </c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  <c r="R195" s="232"/>
      <c r="S195" s="232"/>
      <c r="T195" s="232"/>
      <c r="U195" s="232"/>
      <c r="V195" s="232"/>
      <c r="W195" s="232"/>
      <c r="X195" s="21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137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47">
        <v>33</v>
      </c>
      <c r="B196" s="248" t="s">
        <v>269</v>
      </c>
      <c r="C196" s="262" t="s">
        <v>270</v>
      </c>
      <c r="D196" s="249" t="s">
        <v>155</v>
      </c>
      <c r="E196" s="250">
        <v>50.63</v>
      </c>
      <c r="F196" s="251"/>
      <c r="G196" s="252">
        <f>ROUND(E196*F196,2)</f>
        <v>0</v>
      </c>
      <c r="H196" s="233"/>
      <c r="I196" s="232">
        <f>ROUND(E196*H196,2)</f>
        <v>0</v>
      </c>
      <c r="J196" s="233"/>
      <c r="K196" s="232">
        <f>ROUND(E196*J196,2)</f>
        <v>0</v>
      </c>
      <c r="L196" s="232">
        <v>21</v>
      </c>
      <c r="M196" s="232">
        <f>G196*(1+L196/100)</f>
        <v>0</v>
      </c>
      <c r="N196" s="232">
        <v>5.3760000000000002E-2</v>
      </c>
      <c r="O196" s="232">
        <f>ROUND(E196*N196,2)</f>
        <v>2.72</v>
      </c>
      <c r="P196" s="232">
        <v>0</v>
      </c>
      <c r="Q196" s="232">
        <f>ROUND(E196*P196,2)</f>
        <v>0</v>
      </c>
      <c r="R196" s="232"/>
      <c r="S196" s="232" t="s">
        <v>134</v>
      </c>
      <c r="T196" s="232" t="s">
        <v>134</v>
      </c>
      <c r="U196" s="232">
        <v>0.43400000000000005</v>
      </c>
      <c r="V196" s="232">
        <f>ROUND(E196*U196,2)</f>
        <v>21.97</v>
      </c>
      <c r="W196" s="232"/>
      <c r="X196" s="21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135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2.5" outlineLevel="1" x14ac:dyDescent="0.2">
      <c r="A197" s="229"/>
      <c r="B197" s="230"/>
      <c r="C197" s="263" t="s">
        <v>265</v>
      </c>
      <c r="D197" s="234"/>
      <c r="E197" s="235"/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2"/>
      <c r="S197" s="232"/>
      <c r="T197" s="232"/>
      <c r="U197" s="232"/>
      <c r="V197" s="232"/>
      <c r="W197" s="232"/>
      <c r="X197" s="21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137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29"/>
      <c r="B198" s="230"/>
      <c r="C198" s="263" t="s">
        <v>241</v>
      </c>
      <c r="D198" s="234"/>
      <c r="E198" s="235"/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2"/>
      <c r="S198" s="232"/>
      <c r="T198" s="232"/>
      <c r="U198" s="232"/>
      <c r="V198" s="232"/>
      <c r="W198" s="232"/>
      <c r="X198" s="21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137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29"/>
      <c r="B199" s="230"/>
      <c r="C199" s="263" t="s">
        <v>266</v>
      </c>
      <c r="D199" s="234"/>
      <c r="E199" s="235"/>
      <c r="F199" s="232"/>
      <c r="G199" s="232"/>
      <c r="H199" s="232"/>
      <c r="I199" s="232"/>
      <c r="J199" s="232"/>
      <c r="K199" s="232"/>
      <c r="L199" s="232"/>
      <c r="M199" s="232"/>
      <c r="N199" s="232"/>
      <c r="O199" s="232"/>
      <c r="P199" s="232"/>
      <c r="Q199" s="232"/>
      <c r="R199" s="232"/>
      <c r="S199" s="232"/>
      <c r="T199" s="232"/>
      <c r="U199" s="232"/>
      <c r="V199" s="232"/>
      <c r="W199" s="232"/>
      <c r="X199" s="21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137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29"/>
      <c r="B200" s="230"/>
      <c r="C200" s="263" t="s">
        <v>267</v>
      </c>
      <c r="D200" s="234"/>
      <c r="E200" s="235">
        <v>41.5</v>
      </c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  <c r="R200" s="232"/>
      <c r="S200" s="232"/>
      <c r="T200" s="232"/>
      <c r="U200" s="232"/>
      <c r="V200" s="232"/>
      <c r="W200" s="232"/>
      <c r="X200" s="21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137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29"/>
      <c r="B201" s="230"/>
      <c r="C201" s="263" t="s">
        <v>268</v>
      </c>
      <c r="D201" s="234"/>
      <c r="E201" s="235">
        <v>9.1300000000000008</v>
      </c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1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137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241" t="s">
        <v>129</v>
      </c>
      <c r="B202" s="242" t="s">
        <v>74</v>
      </c>
      <c r="C202" s="261" t="s">
        <v>75</v>
      </c>
      <c r="D202" s="243"/>
      <c r="E202" s="244"/>
      <c r="F202" s="245"/>
      <c r="G202" s="246">
        <f>SUMIF(AG203:AG203,"&lt;&gt;NOR",G203:G203)</f>
        <v>0</v>
      </c>
      <c r="H202" s="240"/>
      <c r="I202" s="240">
        <f>SUM(I203:I203)</f>
        <v>0</v>
      </c>
      <c r="J202" s="240"/>
      <c r="K202" s="240">
        <f>SUM(K203:K203)</f>
        <v>0</v>
      </c>
      <c r="L202" s="240"/>
      <c r="M202" s="240">
        <f>SUM(M203:M203)</f>
        <v>0</v>
      </c>
      <c r="N202" s="240"/>
      <c r="O202" s="240">
        <f>SUM(O203:O203)</f>
        <v>0.13</v>
      </c>
      <c r="P202" s="240"/>
      <c r="Q202" s="240">
        <f>SUM(Q203:Q203)</f>
        <v>0</v>
      </c>
      <c r="R202" s="240"/>
      <c r="S202" s="240"/>
      <c r="T202" s="240"/>
      <c r="U202" s="240"/>
      <c r="V202" s="240">
        <f>SUM(V203:V203)</f>
        <v>4.1900000000000004</v>
      </c>
      <c r="W202" s="240"/>
      <c r="AG202" t="s">
        <v>130</v>
      </c>
    </row>
    <row r="203" spans="1:60" ht="22.5" outlineLevel="1" x14ac:dyDescent="0.2">
      <c r="A203" s="253">
        <v>34</v>
      </c>
      <c r="B203" s="254" t="s">
        <v>271</v>
      </c>
      <c r="C203" s="266" t="s">
        <v>272</v>
      </c>
      <c r="D203" s="255" t="s">
        <v>168</v>
      </c>
      <c r="E203" s="256">
        <v>2</v>
      </c>
      <c r="F203" s="257"/>
      <c r="G203" s="258">
        <f>ROUND(E203*F203,2)</f>
        <v>0</v>
      </c>
      <c r="H203" s="233"/>
      <c r="I203" s="232">
        <f>ROUND(E203*H203,2)</f>
        <v>0</v>
      </c>
      <c r="J203" s="233"/>
      <c r="K203" s="232">
        <f>ROUND(E203*J203,2)</f>
        <v>0</v>
      </c>
      <c r="L203" s="232">
        <v>21</v>
      </c>
      <c r="M203" s="232">
        <f>G203*(1+L203/100)</f>
        <v>0</v>
      </c>
      <c r="N203" s="232">
        <v>6.5970000000000001E-2</v>
      </c>
      <c r="O203" s="232">
        <f>ROUND(E203*N203,2)</f>
        <v>0.13</v>
      </c>
      <c r="P203" s="232">
        <v>0</v>
      </c>
      <c r="Q203" s="232">
        <f>ROUND(E203*P203,2)</f>
        <v>0</v>
      </c>
      <c r="R203" s="232"/>
      <c r="S203" s="232" t="s">
        <v>134</v>
      </c>
      <c r="T203" s="232" t="s">
        <v>134</v>
      </c>
      <c r="U203" s="232">
        <v>2.0970000000000004</v>
      </c>
      <c r="V203" s="232">
        <f>ROUND(E203*U203,2)</f>
        <v>4.1900000000000004</v>
      </c>
      <c r="W203" s="232"/>
      <c r="X203" s="21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135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x14ac:dyDescent="0.2">
      <c r="A204" s="241" t="s">
        <v>129</v>
      </c>
      <c r="B204" s="242" t="s">
        <v>76</v>
      </c>
      <c r="C204" s="261" t="s">
        <v>77</v>
      </c>
      <c r="D204" s="243"/>
      <c r="E204" s="244"/>
      <c r="F204" s="245"/>
      <c r="G204" s="246">
        <f>SUMIF(AG205:AG205,"&lt;&gt;NOR",G205:G205)</f>
        <v>0</v>
      </c>
      <c r="H204" s="240"/>
      <c r="I204" s="240">
        <f>SUM(I205:I205)</f>
        <v>0</v>
      </c>
      <c r="J204" s="240"/>
      <c r="K204" s="240">
        <f>SUM(K205:K205)</f>
        <v>0</v>
      </c>
      <c r="L204" s="240"/>
      <c r="M204" s="240">
        <f>SUM(M205:M205)</f>
        <v>0</v>
      </c>
      <c r="N204" s="240"/>
      <c r="O204" s="240">
        <f>SUM(O205:O205)</f>
        <v>0</v>
      </c>
      <c r="P204" s="240"/>
      <c r="Q204" s="240">
        <f>SUM(Q205:Q205)</f>
        <v>0</v>
      </c>
      <c r="R204" s="240"/>
      <c r="S204" s="240"/>
      <c r="T204" s="240"/>
      <c r="U204" s="240"/>
      <c r="V204" s="240">
        <f>SUM(V205:V205)</f>
        <v>4</v>
      </c>
      <c r="W204" s="240"/>
      <c r="AG204" t="s">
        <v>130</v>
      </c>
    </row>
    <row r="205" spans="1:60" outlineLevel="1" x14ac:dyDescent="0.2">
      <c r="A205" s="253">
        <v>35</v>
      </c>
      <c r="B205" s="254" t="s">
        <v>273</v>
      </c>
      <c r="C205" s="266" t="s">
        <v>274</v>
      </c>
      <c r="D205" s="255" t="s">
        <v>275</v>
      </c>
      <c r="E205" s="256">
        <v>4</v>
      </c>
      <c r="F205" s="257"/>
      <c r="G205" s="258">
        <f>ROUND(E205*F205,2)</f>
        <v>0</v>
      </c>
      <c r="H205" s="233"/>
      <c r="I205" s="232">
        <f>ROUND(E205*H205,2)</f>
        <v>0</v>
      </c>
      <c r="J205" s="233"/>
      <c r="K205" s="232">
        <f>ROUND(E205*J205,2)</f>
        <v>0</v>
      </c>
      <c r="L205" s="232">
        <v>21</v>
      </c>
      <c r="M205" s="232">
        <f>G205*(1+L205/100)</f>
        <v>0</v>
      </c>
      <c r="N205" s="232">
        <v>0</v>
      </c>
      <c r="O205" s="232">
        <f>ROUND(E205*N205,2)</f>
        <v>0</v>
      </c>
      <c r="P205" s="232">
        <v>0</v>
      </c>
      <c r="Q205" s="232">
        <f>ROUND(E205*P205,2)</f>
        <v>0</v>
      </c>
      <c r="R205" s="232" t="s">
        <v>276</v>
      </c>
      <c r="S205" s="232" t="s">
        <v>134</v>
      </c>
      <c r="T205" s="232" t="s">
        <v>176</v>
      </c>
      <c r="U205" s="232">
        <v>1</v>
      </c>
      <c r="V205" s="232">
        <f>ROUND(E205*U205,2)</f>
        <v>4</v>
      </c>
      <c r="W205" s="232"/>
      <c r="X205" s="21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277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x14ac:dyDescent="0.2">
      <c r="A206" s="241" t="s">
        <v>129</v>
      </c>
      <c r="B206" s="242" t="s">
        <v>78</v>
      </c>
      <c r="C206" s="261" t="s">
        <v>79</v>
      </c>
      <c r="D206" s="243"/>
      <c r="E206" s="244"/>
      <c r="F206" s="245"/>
      <c r="G206" s="246">
        <f>SUMIF(AG207:AG209,"&lt;&gt;NOR",G207:G209)</f>
        <v>0</v>
      </c>
      <c r="H206" s="240"/>
      <c r="I206" s="240">
        <f>SUM(I207:I209)</f>
        <v>0</v>
      </c>
      <c r="J206" s="240"/>
      <c r="K206" s="240">
        <f>SUM(K207:K209)</f>
        <v>0</v>
      </c>
      <c r="L206" s="240"/>
      <c r="M206" s="240">
        <f>SUM(M207:M209)</f>
        <v>0</v>
      </c>
      <c r="N206" s="240"/>
      <c r="O206" s="240">
        <f>SUM(O207:O209)</f>
        <v>3.74</v>
      </c>
      <c r="P206" s="240"/>
      <c r="Q206" s="240">
        <f>SUM(Q207:Q209)</f>
        <v>0</v>
      </c>
      <c r="R206" s="240"/>
      <c r="S206" s="240"/>
      <c r="T206" s="240"/>
      <c r="U206" s="240"/>
      <c r="V206" s="240">
        <f>SUM(V207:V209)</f>
        <v>5.41</v>
      </c>
      <c r="W206" s="240"/>
      <c r="AG206" t="s">
        <v>130</v>
      </c>
    </row>
    <row r="207" spans="1:60" outlineLevel="1" x14ac:dyDescent="0.2">
      <c r="A207" s="247">
        <v>36</v>
      </c>
      <c r="B207" s="248" t="s">
        <v>278</v>
      </c>
      <c r="C207" s="262" t="s">
        <v>279</v>
      </c>
      <c r="D207" s="249" t="s">
        <v>194</v>
      </c>
      <c r="E207" s="250">
        <v>19.900000000000002</v>
      </c>
      <c r="F207" s="251"/>
      <c r="G207" s="252">
        <f>ROUND(E207*F207,2)</f>
        <v>0</v>
      </c>
      <c r="H207" s="233"/>
      <c r="I207" s="232">
        <f>ROUND(E207*H207,2)</f>
        <v>0</v>
      </c>
      <c r="J207" s="233"/>
      <c r="K207" s="232">
        <f>ROUND(E207*J207,2)</f>
        <v>0</v>
      </c>
      <c r="L207" s="232">
        <v>21</v>
      </c>
      <c r="M207" s="232">
        <f>G207*(1+L207/100)</f>
        <v>0</v>
      </c>
      <c r="N207" s="232">
        <v>0.188</v>
      </c>
      <c r="O207" s="232">
        <f>ROUND(E207*N207,2)</f>
        <v>3.74</v>
      </c>
      <c r="P207" s="232">
        <v>0</v>
      </c>
      <c r="Q207" s="232">
        <f>ROUND(E207*P207,2)</f>
        <v>0</v>
      </c>
      <c r="R207" s="232"/>
      <c r="S207" s="232" t="s">
        <v>134</v>
      </c>
      <c r="T207" s="232" t="s">
        <v>134</v>
      </c>
      <c r="U207" s="232">
        <v>0.27200000000000002</v>
      </c>
      <c r="V207" s="232">
        <f>ROUND(E207*U207,2)</f>
        <v>5.41</v>
      </c>
      <c r="W207" s="232"/>
      <c r="X207" s="21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135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29"/>
      <c r="B208" s="230"/>
      <c r="C208" s="263" t="s">
        <v>136</v>
      </c>
      <c r="D208" s="234"/>
      <c r="E208" s="235"/>
      <c r="F208" s="232"/>
      <c r="G208" s="232"/>
      <c r="H208" s="232"/>
      <c r="I208" s="232"/>
      <c r="J208" s="232"/>
      <c r="K208" s="232"/>
      <c r="L208" s="232"/>
      <c r="M208" s="232"/>
      <c r="N208" s="232"/>
      <c r="O208" s="232"/>
      <c r="P208" s="232"/>
      <c r="Q208" s="232"/>
      <c r="R208" s="232"/>
      <c r="S208" s="232"/>
      <c r="T208" s="232"/>
      <c r="U208" s="232"/>
      <c r="V208" s="232"/>
      <c r="W208" s="232"/>
      <c r="X208" s="21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137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1" x14ac:dyDescent="0.2">
      <c r="A209" s="229"/>
      <c r="B209" s="230"/>
      <c r="C209" s="263" t="s">
        <v>280</v>
      </c>
      <c r="D209" s="234"/>
      <c r="E209" s="235">
        <v>19.900000000000002</v>
      </c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232"/>
      <c r="W209" s="232"/>
      <c r="X209" s="21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137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241" t="s">
        <v>129</v>
      </c>
      <c r="B210" s="242" t="s">
        <v>80</v>
      </c>
      <c r="C210" s="261" t="s">
        <v>81</v>
      </c>
      <c r="D210" s="243"/>
      <c r="E210" s="244"/>
      <c r="F210" s="245"/>
      <c r="G210" s="246">
        <f>SUMIF(AG211:AG257,"&lt;&gt;NOR",G211:G257)</f>
        <v>0</v>
      </c>
      <c r="H210" s="240"/>
      <c r="I210" s="240">
        <f>SUM(I211:I257)</f>
        <v>0</v>
      </c>
      <c r="J210" s="240"/>
      <c r="K210" s="240">
        <f>SUM(K211:K257)</f>
        <v>0</v>
      </c>
      <c r="L210" s="240"/>
      <c r="M210" s="240">
        <f>SUM(M211:M257)</f>
        <v>0</v>
      </c>
      <c r="N210" s="240"/>
      <c r="O210" s="240">
        <f>SUM(O211:O257)</f>
        <v>0.02</v>
      </c>
      <c r="P210" s="240"/>
      <c r="Q210" s="240">
        <f>SUM(Q211:Q257)</f>
        <v>24.25</v>
      </c>
      <c r="R210" s="240"/>
      <c r="S210" s="240"/>
      <c r="T210" s="240"/>
      <c r="U210" s="240"/>
      <c r="V210" s="240">
        <f>SUM(V211:V257)</f>
        <v>117.61000000000001</v>
      </c>
      <c r="W210" s="240"/>
      <c r="AG210" t="s">
        <v>130</v>
      </c>
    </row>
    <row r="211" spans="1:60" ht="22.5" outlineLevel="1" x14ac:dyDescent="0.2">
      <c r="A211" s="247">
        <v>37</v>
      </c>
      <c r="B211" s="248" t="s">
        <v>281</v>
      </c>
      <c r="C211" s="262" t="s">
        <v>282</v>
      </c>
      <c r="D211" s="249" t="s">
        <v>155</v>
      </c>
      <c r="E211" s="250">
        <v>32.521500000000003</v>
      </c>
      <c r="F211" s="251"/>
      <c r="G211" s="252">
        <f>ROUND(E211*F211,2)</f>
        <v>0</v>
      </c>
      <c r="H211" s="233"/>
      <c r="I211" s="232">
        <f>ROUND(E211*H211,2)</f>
        <v>0</v>
      </c>
      <c r="J211" s="233"/>
      <c r="K211" s="232">
        <f>ROUND(E211*J211,2)</f>
        <v>0</v>
      </c>
      <c r="L211" s="232">
        <v>21</v>
      </c>
      <c r="M211" s="232">
        <f>G211*(1+L211/100)</f>
        <v>0</v>
      </c>
      <c r="N211" s="232">
        <v>6.7000000000000002E-4</v>
      </c>
      <c r="O211" s="232">
        <f>ROUND(E211*N211,2)</f>
        <v>0.02</v>
      </c>
      <c r="P211" s="232">
        <v>0.18400000000000002</v>
      </c>
      <c r="Q211" s="232">
        <f>ROUND(E211*P211,2)</f>
        <v>5.98</v>
      </c>
      <c r="R211" s="232"/>
      <c r="S211" s="232" t="s">
        <v>134</v>
      </c>
      <c r="T211" s="232" t="s">
        <v>134</v>
      </c>
      <c r="U211" s="232">
        <v>0.22700000000000001</v>
      </c>
      <c r="V211" s="232">
        <f>ROUND(E211*U211,2)</f>
        <v>7.38</v>
      </c>
      <c r="W211" s="23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135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29"/>
      <c r="B212" s="230"/>
      <c r="C212" s="263" t="s">
        <v>136</v>
      </c>
      <c r="D212" s="234"/>
      <c r="E212" s="235"/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137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29"/>
      <c r="B213" s="230"/>
      <c r="C213" s="264" t="s">
        <v>138</v>
      </c>
      <c r="D213" s="236"/>
      <c r="E213" s="237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21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137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29"/>
      <c r="B214" s="230"/>
      <c r="C214" s="265" t="s">
        <v>258</v>
      </c>
      <c r="D214" s="236"/>
      <c r="E214" s="237">
        <v>24.090000000000003</v>
      </c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232"/>
      <c r="W214" s="232"/>
      <c r="X214" s="21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137</v>
      </c>
      <c r="AH214" s="212">
        <v>2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29"/>
      <c r="B215" s="230"/>
      <c r="C215" s="264" t="s">
        <v>141</v>
      </c>
      <c r="D215" s="236"/>
      <c r="E215" s="237"/>
      <c r="F215" s="232"/>
      <c r="G215" s="232"/>
      <c r="H215" s="232"/>
      <c r="I215" s="232"/>
      <c r="J215" s="232"/>
      <c r="K215" s="232"/>
      <c r="L215" s="232"/>
      <c r="M215" s="232"/>
      <c r="N215" s="232"/>
      <c r="O215" s="232"/>
      <c r="P215" s="232"/>
      <c r="Q215" s="232"/>
      <c r="R215" s="232"/>
      <c r="S215" s="232"/>
      <c r="T215" s="232"/>
      <c r="U215" s="232"/>
      <c r="V215" s="232"/>
      <c r="W215" s="232"/>
      <c r="X215" s="21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137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29"/>
      <c r="B216" s="230"/>
      <c r="C216" s="263" t="s">
        <v>283</v>
      </c>
      <c r="D216" s="234"/>
      <c r="E216" s="235">
        <v>32.521500000000003</v>
      </c>
      <c r="F216" s="232"/>
      <c r="G216" s="232"/>
      <c r="H216" s="232"/>
      <c r="I216" s="232"/>
      <c r="J216" s="232"/>
      <c r="K216" s="232"/>
      <c r="L216" s="232"/>
      <c r="M216" s="232"/>
      <c r="N216" s="232"/>
      <c r="O216" s="232"/>
      <c r="P216" s="232"/>
      <c r="Q216" s="232"/>
      <c r="R216" s="232"/>
      <c r="S216" s="232"/>
      <c r="T216" s="232"/>
      <c r="U216" s="232"/>
      <c r="V216" s="232"/>
      <c r="W216" s="232"/>
      <c r="X216" s="21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137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47">
        <v>38</v>
      </c>
      <c r="B217" s="248" t="s">
        <v>284</v>
      </c>
      <c r="C217" s="262" t="s">
        <v>285</v>
      </c>
      <c r="D217" s="249" t="s">
        <v>133</v>
      </c>
      <c r="E217" s="250">
        <v>5.0630000000000006</v>
      </c>
      <c r="F217" s="251"/>
      <c r="G217" s="252">
        <f>ROUND(E217*F217,2)</f>
        <v>0</v>
      </c>
      <c r="H217" s="233"/>
      <c r="I217" s="232">
        <f>ROUND(E217*H217,2)</f>
        <v>0</v>
      </c>
      <c r="J217" s="233"/>
      <c r="K217" s="232">
        <f>ROUND(E217*J217,2)</f>
        <v>0</v>
      </c>
      <c r="L217" s="232">
        <v>21</v>
      </c>
      <c r="M217" s="232">
        <f>G217*(1+L217/100)</f>
        <v>0</v>
      </c>
      <c r="N217" s="232">
        <v>0</v>
      </c>
      <c r="O217" s="232">
        <f>ROUND(E217*N217,2)</f>
        <v>0</v>
      </c>
      <c r="P217" s="232">
        <v>2.2000000000000002</v>
      </c>
      <c r="Q217" s="232">
        <f>ROUND(E217*P217,2)</f>
        <v>11.14</v>
      </c>
      <c r="R217" s="232"/>
      <c r="S217" s="232" t="s">
        <v>134</v>
      </c>
      <c r="T217" s="232" t="s">
        <v>134</v>
      </c>
      <c r="U217" s="232">
        <v>10.88</v>
      </c>
      <c r="V217" s="232">
        <f>ROUND(E217*U217,2)</f>
        <v>55.09</v>
      </c>
      <c r="W217" s="232"/>
      <c r="X217" s="21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135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29"/>
      <c r="B218" s="230"/>
      <c r="C218" s="263" t="s">
        <v>286</v>
      </c>
      <c r="D218" s="234"/>
      <c r="E218" s="235">
        <v>4.1500000000000004</v>
      </c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  <c r="R218" s="232"/>
      <c r="S218" s="232"/>
      <c r="T218" s="232"/>
      <c r="U218" s="232"/>
      <c r="V218" s="232"/>
      <c r="W218" s="232"/>
      <c r="X218" s="21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137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29"/>
      <c r="B219" s="230"/>
      <c r="C219" s="263" t="s">
        <v>287</v>
      </c>
      <c r="D219" s="234"/>
      <c r="E219" s="235">
        <v>0.91300000000000003</v>
      </c>
      <c r="F219" s="232"/>
      <c r="G219" s="232"/>
      <c r="H219" s="232"/>
      <c r="I219" s="232"/>
      <c r="J219" s="232"/>
      <c r="K219" s="232"/>
      <c r="L219" s="232"/>
      <c r="M219" s="232"/>
      <c r="N219" s="232"/>
      <c r="O219" s="232"/>
      <c r="P219" s="232"/>
      <c r="Q219" s="232"/>
      <c r="R219" s="232"/>
      <c r="S219" s="232"/>
      <c r="T219" s="232"/>
      <c r="U219" s="232"/>
      <c r="V219" s="232"/>
      <c r="W219" s="232"/>
      <c r="X219" s="21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137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47">
        <v>39</v>
      </c>
      <c r="B220" s="248" t="s">
        <v>288</v>
      </c>
      <c r="C220" s="262" t="s">
        <v>289</v>
      </c>
      <c r="D220" s="249" t="s">
        <v>168</v>
      </c>
      <c r="E220" s="250">
        <v>4</v>
      </c>
      <c r="F220" s="251"/>
      <c r="G220" s="252">
        <f>ROUND(E220*F220,2)</f>
        <v>0</v>
      </c>
      <c r="H220" s="233"/>
      <c r="I220" s="232">
        <f>ROUND(E220*H220,2)</f>
        <v>0</v>
      </c>
      <c r="J220" s="233"/>
      <c r="K220" s="232">
        <f>ROUND(E220*J220,2)</f>
        <v>0</v>
      </c>
      <c r="L220" s="232">
        <v>21</v>
      </c>
      <c r="M220" s="232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2"/>
      <c r="S220" s="232" t="s">
        <v>134</v>
      </c>
      <c r="T220" s="232" t="s">
        <v>134</v>
      </c>
      <c r="U220" s="232">
        <v>0.05</v>
      </c>
      <c r="V220" s="232">
        <f>ROUND(E220*U220,2)</f>
        <v>0.2</v>
      </c>
      <c r="W220" s="232"/>
      <c r="X220" s="21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135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29"/>
      <c r="B221" s="230"/>
      <c r="C221" s="263" t="s">
        <v>290</v>
      </c>
      <c r="D221" s="234"/>
      <c r="E221" s="235">
        <v>2</v>
      </c>
      <c r="F221" s="232"/>
      <c r="G221" s="232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  <c r="R221" s="232"/>
      <c r="S221" s="232"/>
      <c r="T221" s="232"/>
      <c r="U221" s="232"/>
      <c r="V221" s="232"/>
      <c r="W221" s="232"/>
      <c r="X221" s="21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137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29"/>
      <c r="B222" s="230"/>
      <c r="C222" s="263" t="s">
        <v>291</v>
      </c>
      <c r="D222" s="234"/>
      <c r="E222" s="235">
        <v>2</v>
      </c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232"/>
      <c r="W222" s="232"/>
      <c r="X222" s="21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137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47">
        <v>40</v>
      </c>
      <c r="B223" s="248" t="s">
        <v>292</v>
      </c>
      <c r="C223" s="262" t="s">
        <v>293</v>
      </c>
      <c r="D223" s="249" t="s">
        <v>155</v>
      </c>
      <c r="E223" s="250">
        <v>3.2</v>
      </c>
      <c r="F223" s="251"/>
      <c r="G223" s="252">
        <f>ROUND(E223*F223,2)</f>
        <v>0</v>
      </c>
      <c r="H223" s="233"/>
      <c r="I223" s="232">
        <f>ROUND(E223*H223,2)</f>
        <v>0</v>
      </c>
      <c r="J223" s="233"/>
      <c r="K223" s="232">
        <f>ROUND(E223*J223,2)</f>
        <v>0</v>
      </c>
      <c r="L223" s="232">
        <v>21</v>
      </c>
      <c r="M223" s="232">
        <f>G223*(1+L223/100)</f>
        <v>0</v>
      </c>
      <c r="N223" s="232">
        <v>1.17E-3</v>
      </c>
      <c r="O223" s="232">
        <f>ROUND(E223*N223,2)</f>
        <v>0</v>
      </c>
      <c r="P223" s="232">
        <v>7.6000000000000012E-2</v>
      </c>
      <c r="Q223" s="232">
        <f>ROUND(E223*P223,2)</f>
        <v>0.24</v>
      </c>
      <c r="R223" s="232"/>
      <c r="S223" s="232" t="s">
        <v>134</v>
      </c>
      <c r="T223" s="232" t="s">
        <v>134</v>
      </c>
      <c r="U223" s="232">
        <v>0.93900000000000006</v>
      </c>
      <c r="V223" s="232">
        <f>ROUND(E223*U223,2)</f>
        <v>3</v>
      </c>
      <c r="W223" s="232"/>
      <c r="X223" s="21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135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29"/>
      <c r="B224" s="230"/>
      <c r="C224" s="263" t="s">
        <v>294</v>
      </c>
      <c r="D224" s="234"/>
      <c r="E224" s="235">
        <v>3.2</v>
      </c>
      <c r="F224" s="232"/>
      <c r="G224" s="232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  <c r="R224" s="232"/>
      <c r="S224" s="232"/>
      <c r="T224" s="232"/>
      <c r="U224" s="232"/>
      <c r="V224" s="232"/>
      <c r="W224" s="232"/>
      <c r="X224" s="21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137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ht="22.5" outlineLevel="1" x14ac:dyDescent="0.2">
      <c r="A225" s="247">
        <v>41</v>
      </c>
      <c r="B225" s="248" t="s">
        <v>295</v>
      </c>
      <c r="C225" s="262" t="s">
        <v>296</v>
      </c>
      <c r="D225" s="249" t="s">
        <v>155</v>
      </c>
      <c r="E225" s="250">
        <v>66.305000000000007</v>
      </c>
      <c r="F225" s="251"/>
      <c r="G225" s="252">
        <f>ROUND(E225*F225,2)</f>
        <v>0</v>
      </c>
      <c r="H225" s="233"/>
      <c r="I225" s="232">
        <f>ROUND(E225*H225,2)</f>
        <v>0</v>
      </c>
      <c r="J225" s="233"/>
      <c r="K225" s="232">
        <f>ROUND(E225*J225,2)</f>
        <v>0</v>
      </c>
      <c r="L225" s="232">
        <v>21</v>
      </c>
      <c r="M225" s="232">
        <f>G225*(1+L225/100)</f>
        <v>0</v>
      </c>
      <c r="N225" s="232">
        <v>0</v>
      </c>
      <c r="O225" s="232">
        <f>ROUND(E225*N225,2)</f>
        <v>0</v>
      </c>
      <c r="P225" s="232">
        <v>4.6000000000000006E-2</v>
      </c>
      <c r="Q225" s="232">
        <f>ROUND(E225*P225,2)</f>
        <v>3.05</v>
      </c>
      <c r="R225" s="232"/>
      <c r="S225" s="232" t="s">
        <v>134</v>
      </c>
      <c r="T225" s="232" t="s">
        <v>134</v>
      </c>
      <c r="U225" s="232">
        <v>0.26</v>
      </c>
      <c r="V225" s="232">
        <f>ROUND(E225*U225,2)</f>
        <v>17.239999999999998</v>
      </c>
      <c r="W225" s="232"/>
      <c r="X225" s="21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135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29"/>
      <c r="B226" s="230"/>
      <c r="C226" s="263" t="s">
        <v>202</v>
      </c>
      <c r="D226" s="234"/>
      <c r="E226" s="235"/>
      <c r="F226" s="232"/>
      <c r="G226" s="232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  <c r="R226" s="232"/>
      <c r="S226" s="232"/>
      <c r="T226" s="232"/>
      <c r="U226" s="232"/>
      <c r="V226" s="232"/>
      <c r="W226" s="232"/>
      <c r="X226" s="21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137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29"/>
      <c r="B227" s="230"/>
      <c r="C227" s="263" t="s">
        <v>203</v>
      </c>
      <c r="D227" s="234"/>
      <c r="E227" s="235">
        <v>30.69</v>
      </c>
      <c r="F227" s="232"/>
      <c r="G227" s="232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  <c r="R227" s="232"/>
      <c r="S227" s="232"/>
      <c r="T227" s="232"/>
      <c r="U227" s="232"/>
      <c r="V227" s="232"/>
      <c r="W227" s="232"/>
      <c r="X227" s="21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137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29"/>
      <c r="B228" s="230"/>
      <c r="C228" s="263" t="s">
        <v>204</v>
      </c>
      <c r="D228" s="234"/>
      <c r="E228" s="235">
        <v>14.190000000000001</v>
      </c>
      <c r="F228" s="232"/>
      <c r="G228" s="232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  <c r="R228" s="232"/>
      <c r="S228" s="232"/>
      <c r="T228" s="232"/>
      <c r="U228" s="232"/>
      <c r="V228" s="232"/>
      <c r="W228" s="232"/>
      <c r="X228" s="21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137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29"/>
      <c r="B229" s="230"/>
      <c r="C229" s="263" t="s">
        <v>205</v>
      </c>
      <c r="D229" s="234"/>
      <c r="E229" s="235">
        <v>5.5600000000000005</v>
      </c>
      <c r="F229" s="232"/>
      <c r="G229" s="232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  <c r="R229" s="232"/>
      <c r="S229" s="232"/>
      <c r="T229" s="232"/>
      <c r="U229" s="232"/>
      <c r="V229" s="232"/>
      <c r="W229" s="232"/>
      <c r="X229" s="21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137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29"/>
      <c r="B230" s="230"/>
      <c r="C230" s="263" t="s">
        <v>206</v>
      </c>
      <c r="D230" s="234"/>
      <c r="E230" s="235">
        <v>8</v>
      </c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  <c r="R230" s="232"/>
      <c r="S230" s="232"/>
      <c r="T230" s="232"/>
      <c r="U230" s="232"/>
      <c r="V230" s="232"/>
      <c r="W230" s="232"/>
      <c r="X230" s="21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137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29"/>
      <c r="B231" s="230"/>
      <c r="C231" s="263" t="s">
        <v>207</v>
      </c>
      <c r="D231" s="234"/>
      <c r="E231" s="235">
        <v>7.8650000000000002</v>
      </c>
      <c r="F231" s="232"/>
      <c r="G231" s="232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  <c r="R231" s="232"/>
      <c r="S231" s="232"/>
      <c r="T231" s="232"/>
      <c r="U231" s="232"/>
      <c r="V231" s="232"/>
      <c r="W231" s="232"/>
      <c r="X231" s="21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137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47">
        <v>42</v>
      </c>
      <c r="B232" s="248" t="s">
        <v>297</v>
      </c>
      <c r="C232" s="262" t="s">
        <v>298</v>
      </c>
      <c r="D232" s="249" t="s">
        <v>155</v>
      </c>
      <c r="E232" s="250">
        <v>98.82650000000001</v>
      </c>
      <c r="F232" s="251"/>
      <c r="G232" s="252">
        <f>ROUND(E232*F232,2)</f>
        <v>0</v>
      </c>
      <c r="H232" s="233"/>
      <c r="I232" s="232">
        <f>ROUND(E232*H232,2)</f>
        <v>0</v>
      </c>
      <c r="J232" s="233"/>
      <c r="K232" s="232">
        <f>ROUND(E232*J232,2)</f>
        <v>0</v>
      </c>
      <c r="L232" s="232">
        <v>21</v>
      </c>
      <c r="M232" s="232">
        <f>G232*(1+L232/100)</f>
        <v>0</v>
      </c>
      <c r="N232" s="232">
        <v>0</v>
      </c>
      <c r="O232" s="232">
        <f>ROUND(E232*N232,2)</f>
        <v>0</v>
      </c>
      <c r="P232" s="232">
        <v>1.4E-2</v>
      </c>
      <c r="Q232" s="232">
        <f>ROUND(E232*P232,2)</f>
        <v>1.38</v>
      </c>
      <c r="R232" s="232"/>
      <c r="S232" s="232" t="s">
        <v>134</v>
      </c>
      <c r="T232" s="232" t="s">
        <v>134</v>
      </c>
      <c r="U232" s="232">
        <v>0.22</v>
      </c>
      <c r="V232" s="232">
        <f>ROUND(E232*U232,2)</f>
        <v>21.74</v>
      </c>
      <c r="W232" s="232"/>
      <c r="X232" s="212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135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29"/>
      <c r="B233" s="230"/>
      <c r="C233" s="263" t="s">
        <v>202</v>
      </c>
      <c r="D233" s="234"/>
      <c r="E233" s="235"/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  <c r="R233" s="232"/>
      <c r="S233" s="232"/>
      <c r="T233" s="232"/>
      <c r="U233" s="232"/>
      <c r="V233" s="232"/>
      <c r="W233" s="232"/>
      <c r="X233" s="21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137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29"/>
      <c r="B234" s="230"/>
      <c r="C234" s="263" t="s">
        <v>203</v>
      </c>
      <c r="D234" s="234"/>
      <c r="E234" s="235">
        <v>30.69</v>
      </c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  <c r="R234" s="232"/>
      <c r="S234" s="232"/>
      <c r="T234" s="232"/>
      <c r="U234" s="232"/>
      <c r="V234" s="232"/>
      <c r="W234" s="232"/>
      <c r="X234" s="21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137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29"/>
      <c r="B235" s="230"/>
      <c r="C235" s="263" t="s">
        <v>204</v>
      </c>
      <c r="D235" s="234"/>
      <c r="E235" s="235">
        <v>14.190000000000001</v>
      </c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232"/>
      <c r="W235" s="232"/>
      <c r="X235" s="21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137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29"/>
      <c r="B236" s="230"/>
      <c r="C236" s="263" t="s">
        <v>205</v>
      </c>
      <c r="D236" s="234"/>
      <c r="E236" s="235">
        <v>5.5600000000000005</v>
      </c>
      <c r="F236" s="232"/>
      <c r="G236" s="232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  <c r="R236" s="232"/>
      <c r="S236" s="232"/>
      <c r="T236" s="232"/>
      <c r="U236" s="232"/>
      <c r="V236" s="232"/>
      <c r="W236" s="232"/>
      <c r="X236" s="21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137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29"/>
      <c r="B237" s="230"/>
      <c r="C237" s="263" t="s">
        <v>299</v>
      </c>
      <c r="D237" s="234"/>
      <c r="E237" s="235">
        <v>8</v>
      </c>
      <c r="F237" s="232"/>
      <c r="G237" s="232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  <c r="R237" s="232"/>
      <c r="S237" s="232"/>
      <c r="T237" s="232"/>
      <c r="U237" s="232"/>
      <c r="V237" s="232"/>
      <c r="W237" s="232"/>
      <c r="X237" s="21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137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29"/>
      <c r="B238" s="230"/>
      <c r="C238" s="263" t="s">
        <v>207</v>
      </c>
      <c r="D238" s="234"/>
      <c r="E238" s="235">
        <v>7.8650000000000002</v>
      </c>
      <c r="F238" s="232"/>
      <c r="G238" s="232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  <c r="R238" s="232"/>
      <c r="S238" s="232"/>
      <c r="T238" s="232"/>
      <c r="U238" s="232"/>
      <c r="V238" s="232"/>
      <c r="W238" s="232"/>
      <c r="X238" s="21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137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29"/>
      <c r="B239" s="230"/>
      <c r="C239" s="267" t="s">
        <v>208</v>
      </c>
      <c r="D239" s="238"/>
      <c r="E239" s="239">
        <v>66.305000000000007</v>
      </c>
      <c r="F239" s="232"/>
      <c r="G239" s="232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232"/>
      <c r="W239" s="232"/>
      <c r="X239" s="21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137</v>
      </c>
      <c r="AH239" s="212">
        <v>1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29"/>
      <c r="B240" s="230"/>
      <c r="C240" s="263" t="s">
        <v>136</v>
      </c>
      <c r="D240" s="234"/>
      <c r="E240" s="235"/>
      <c r="F240" s="232"/>
      <c r="G240" s="232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  <c r="R240" s="232"/>
      <c r="S240" s="232"/>
      <c r="T240" s="232"/>
      <c r="U240" s="232"/>
      <c r="V240" s="232"/>
      <c r="W240" s="232"/>
      <c r="X240" s="21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137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29"/>
      <c r="B241" s="230"/>
      <c r="C241" s="263" t="s">
        <v>209</v>
      </c>
      <c r="D241" s="234"/>
      <c r="E241" s="235">
        <v>32.521500000000003</v>
      </c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232"/>
      <c r="W241" s="232"/>
      <c r="X241" s="21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137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47">
        <v>43</v>
      </c>
      <c r="B242" s="248" t="s">
        <v>300</v>
      </c>
      <c r="C242" s="262" t="s">
        <v>301</v>
      </c>
      <c r="D242" s="249" t="s">
        <v>155</v>
      </c>
      <c r="E242" s="250">
        <v>8</v>
      </c>
      <c r="F242" s="251"/>
      <c r="G242" s="252">
        <f>ROUND(E242*F242,2)</f>
        <v>0</v>
      </c>
      <c r="H242" s="233"/>
      <c r="I242" s="232">
        <f>ROUND(E242*H242,2)</f>
        <v>0</v>
      </c>
      <c r="J242" s="233"/>
      <c r="K242" s="232">
        <f>ROUND(E242*J242,2)</f>
        <v>0</v>
      </c>
      <c r="L242" s="232">
        <v>21</v>
      </c>
      <c r="M242" s="232">
        <f>G242*(1+L242/100)</f>
        <v>0</v>
      </c>
      <c r="N242" s="232">
        <v>0</v>
      </c>
      <c r="O242" s="232">
        <f>ROUND(E242*N242,2)</f>
        <v>0</v>
      </c>
      <c r="P242" s="232">
        <v>6.8000000000000005E-2</v>
      </c>
      <c r="Q242" s="232">
        <f>ROUND(E242*P242,2)</f>
        <v>0.54</v>
      </c>
      <c r="R242" s="232"/>
      <c r="S242" s="232" t="s">
        <v>134</v>
      </c>
      <c r="T242" s="232" t="s">
        <v>134</v>
      </c>
      <c r="U242" s="232">
        <v>0.30000000000000004</v>
      </c>
      <c r="V242" s="232">
        <f>ROUND(E242*U242,2)</f>
        <v>2.4</v>
      </c>
      <c r="W242" s="232"/>
      <c r="X242" s="21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135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29"/>
      <c r="B243" s="230"/>
      <c r="C243" s="263" t="s">
        <v>302</v>
      </c>
      <c r="D243" s="234"/>
      <c r="E243" s="235">
        <v>8</v>
      </c>
      <c r="F243" s="232"/>
      <c r="G243" s="232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  <c r="R243" s="232"/>
      <c r="S243" s="232"/>
      <c r="T243" s="232"/>
      <c r="U243" s="232"/>
      <c r="V243" s="232"/>
      <c r="W243" s="232"/>
      <c r="X243" s="21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137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47">
        <v>44</v>
      </c>
      <c r="B244" s="248" t="s">
        <v>303</v>
      </c>
      <c r="C244" s="262" t="s">
        <v>304</v>
      </c>
      <c r="D244" s="249" t="s">
        <v>194</v>
      </c>
      <c r="E244" s="250">
        <v>19.900000000000002</v>
      </c>
      <c r="F244" s="251"/>
      <c r="G244" s="252">
        <f>ROUND(E244*F244,2)</f>
        <v>0</v>
      </c>
      <c r="H244" s="233"/>
      <c r="I244" s="232">
        <f>ROUND(E244*H244,2)</f>
        <v>0</v>
      </c>
      <c r="J244" s="233"/>
      <c r="K244" s="232">
        <f>ROUND(E244*J244,2)</f>
        <v>0</v>
      </c>
      <c r="L244" s="232">
        <v>21</v>
      </c>
      <c r="M244" s="232">
        <f>G244*(1+L244/100)</f>
        <v>0</v>
      </c>
      <c r="N244" s="232">
        <v>0</v>
      </c>
      <c r="O244" s="232">
        <f>ROUND(E244*N244,2)</f>
        <v>0</v>
      </c>
      <c r="P244" s="232">
        <v>0</v>
      </c>
      <c r="Q244" s="232">
        <f>ROUND(E244*P244,2)</f>
        <v>0</v>
      </c>
      <c r="R244" s="232"/>
      <c r="S244" s="232" t="s">
        <v>134</v>
      </c>
      <c r="T244" s="232" t="s">
        <v>134</v>
      </c>
      <c r="U244" s="232">
        <v>9.0000000000000011E-2</v>
      </c>
      <c r="V244" s="232">
        <f>ROUND(E244*U244,2)</f>
        <v>1.79</v>
      </c>
      <c r="W244" s="232"/>
      <c r="X244" s="21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135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29"/>
      <c r="B245" s="230"/>
      <c r="C245" s="263" t="s">
        <v>136</v>
      </c>
      <c r="D245" s="234"/>
      <c r="E245" s="235"/>
      <c r="F245" s="232"/>
      <c r="G245" s="232"/>
      <c r="H245" s="232"/>
      <c r="I245" s="232"/>
      <c r="J245" s="232"/>
      <c r="K245" s="232"/>
      <c r="L245" s="232"/>
      <c r="M245" s="232"/>
      <c r="N245" s="232"/>
      <c r="O245" s="232"/>
      <c r="P245" s="232"/>
      <c r="Q245" s="232"/>
      <c r="R245" s="232"/>
      <c r="S245" s="232"/>
      <c r="T245" s="232"/>
      <c r="U245" s="232"/>
      <c r="V245" s="232"/>
      <c r="W245" s="232"/>
      <c r="X245" s="21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137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ht="22.5" outlineLevel="1" x14ac:dyDescent="0.2">
      <c r="A246" s="229"/>
      <c r="B246" s="230"/>
      <c r="C246" s="263" t="s">
        <v>305</v>
      </c>
      <c r="D246" s="234"/>
      <c r="E246" s="235">
        <v>19.900000000000002</v>
      </c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232"/>
      <c r="W246" s="232"/>
      <c r="X246" s="21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137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47">
        <v>45</v>
      </c>
      <c r="B247" s="248" t="s">
        <v>306</v>
      </c>
      <c r="C247" s="262" t="s">
        <v>307</v>
      </c>
      <c r="D247" s="249" t="s">
        <v>155</v>
      </c>
      <c r="E247" s="250">
        <v>19.725000000000001</v>
      </c>
      <c r="F247" s="251"/>
      <c r="G247" s="252">
        <f>ROUND(E247*F247,2)</f>
        <v>0</v>
      </c>
      <c r="H247" s="233"/>
      <c r="I247" s="232">
        <f>ROUND(E247*H247,2)</f>
        <v>0</v>
      </c>
      <c r="J247" s="233"/>
      <c r="K247" s="232">
        <f>ROUND(E247*J247,2)</f>
        <v>0</v>
      </c>
      <c r="L247" s="232">
        <v>21</v>
      </c>
      <c r="M247" s="232">
        <f>G247*(1+L247/100)</f>
        <v>0</v>
      </c>
      <c r="N247" s="232">
        <v>0</v>
      </c>
      <c r="O247" s="232">
        <f>ROUND(E247*N247,2)</f>
        <v>0</v>
      </c>
      <c r="P247" s="232">
        <v>0</v>
      </c>
      <c r="Q247" s="232">
        <f>ROUND(E247*P247,2)</f>
        <v>0</v>
      </c>
      <c r="R247" s="232"/>
      <c r="S247" s="232" t="s">
        <v>134</v>
      </c>
      <c r="T247" s="232" t="s">
        <v>134</v>
      </c>
      <c r="U247" s="232">
        <v>0.115</v>
      </c>
      <c r="V247" s="232">
        <f>ROUND(E247*U247,2)</f>
        <v>2.27</v>
      </c>
      <c r="W247" s="232"/>
      <c r="X247" s="212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135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29"/>
      <c r="B248" s="230"/>
      <c r="C248" s="263" t="s">
        <v>308</v>
      </c>
      <c r="D248" s="234"/>
      <c r="E248" s="235">
        <v>9.9500000000000011</v>
      </c>
      <c r="F248" s="232"/>
      <c r="G248" s="232"/>
      <c r="H248" s="232"/>
      <c r="I248" s="232"/>
      <c r="J248" s="232"/>
      <c r="K248" s="232"/>
      <c r="L248" s="232"/>
      <c r="M248" s="232"/>
      <c r="N248" s="232"/>
      <c r="O248" s="232"/>
      <c r="P248" s="232"/>
      <c r="Q248" s="232"/>
      <c r="R248" s="232"/>
      <c r="S248" s="232"/>
      <c r="T248" s="232"/>
      <c r="U248" s="232"/>
      <c r="V248" s="232"/>
      <c r="W248" s="232"/>
      <c r="X248" s="21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137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29"/>
      <c r="B249" s="230"/>
      <c r="C249" s="263" t="s">
        <v>309</v>
      </c>
      <c r="D249" s="234"/>
      <c r="E249" s="235">
        <v>9.7750000000000004</v>
      </c>
      <c r="F249" s="232"/>
      <c r="G249" s="232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  <c r="R249" s="232"/>
      <c r="S249" s="232"/>
      <c r="T249" s="232"/>
      <c r="U249" s="232"/>
      <c r="V249" s="232"/>
      <c r="W249" s="232"/>
      <c r="X249" s="21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137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ht="22.5" outlineLevel="1" x14ac:dyDescent="0.2">
      <c r="A250" s="247">
        <v>46</v>
      </c>
      <c r="B250" s="248" t="s">
        <v>310</v>
      </c>
      <c r="C250" s="262" t="s">
        <v>311</v>
      </c>
      <c r="D250" s="249" t="s">
        <v>155</v>
      </c>
      <c r="E250" s="250">
        <v>32.521500000000003</v>
      </c>
      <c r="F250" s="251"/>
      <c r="G250" s="252">
        <f>ROUND(E250*F250,2)</f>
        <v>0</v>
      </c>
      <c r="H250" s="233"/>
      <c r="I250" s="232">
        <f>ROUND(E250*H250,2)</f>
        <v>0</v>
      </c>
      <c r="J250" s="233"/>
      <c r="K250" s="232">
        <f>ROUND(E250*J250,2)</f>
        <v>0</v>
      </c>
      <c r="L250" s="232">
        <v>21</v>
      </c>
      <c r="M250" s="232">
        <f>G250*(1+L250/100)</f>
        <v>0</v>
      </c>
      <c r="N250" s="232">
        <v>0</v>
      </c>
      <c r="O250" s="232">
        <f>ROUND(E250*N250,2)</f>
        <v>0</v>
      </c>
      <c r="P250" s="232">
        <v>5.9000000000000004E-2</v>
      </c>
      <c r="Q250" s="232">
        <f>ROUND(E250*P250,2)</f>
        <v>1.92</v>
      </c>
      <c r="R250" s="232"/>
      <c r="S250" s="232" t="s">
        <v>198</v>
      </c>
      <c r="T250" s="232" t="s">
        <v>176</v>
      </c>
      <c r="U250" s="232">
        <v>0.2</v>
      </c>
      <c r="V250" s="232">
        <f>ROUND(E250*U250,2)</f>
        <v>6.5</v>
      </c>
      <c r="W250" s="232"/>
      <c r="X250" s="21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135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29"/>
      <c r="B251" s="230"/>
      <c r="C251" s="263" t="s">
        <v>312</v>
      </c>
      <c r="D251" s="234"/>
      <c r="E251" s="235"/>
      <c r="F251" s="232"/>
      <c r="G251" s="232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  <c r="R251" s="232"/>
      <c r="S251" s="232"/>
      <c r="T251" s="232"/>
      <c r="U251" s="232"/>
      <c r="V251" s="232"/>
      <c r="W251" s="232"/>
      <c r="X251" s="21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137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ht="22.5" outlineLevel="1" x14ac:dyDescent="0.2">
      <c r="A252" s="229"/>
      <c r="B252" s="230"/>
      <c r="C252" s="263" t="s">
        <v>257</v>
      </c>
      <c r="D252" s="234"/>
      <c r="E252" s="235"/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232"/>
      <c r="W252" s="232"/>
      <c r="X252" s="21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137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29"/>
      <c r="B253" s="230"/>
      <c r="C253" s="263" t="s">
        <v>241</v>
      </c>
      <c r="D253" s="234"/>
      <c r="E253" s="235"/>
      <c r="F253" s="232"/>
      <c r="G253" s="232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  <c r="R253" s="232"/>
      <c r="S253" s="232"/>
      <c r="T253" s="232"/>
      <c r="U253" s="232"/>
      <c r="V253" s="232"/>
      <c r="W253" s="232"/>
      <c r="X253" s="21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137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29"/>
      <c r="B254" s="230"/>
      <c r="C254" s="264" t="s">
        <v>138</v>
      </c>
      <c r="D254" s="236"/>
      <c r="E254" s="237"/>
      <c r="F254" s="232"/>
      <c r="G254" s="232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  <c r="R254" s="232"/>
      <c r="S254" s="232"/>
      <c r="T254" s="232"/>
      <c r="U254" s="232"/>
      <c r="V254" s="232"/>
      <c r="W254" s="232"/>
      <c r="X254" s="21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137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ht="22.5" outlineLevel="1" x14ac:dyDescent="0.2">
      <c r="A255" s="229"/>
      <c r="B255" s="230"/>
      <c r="C255" s="265" t="s">
        <v>258</v>
      </c>
      <c r="D255" s="236"/>
      <c r="E255" s="237">
        <v>24.090000000000003</v>
      </c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232"/>
      <c r="W255" s="232"/>
      <c r="X255" s="21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137</v>
      </c>
      <c r="AH255" s="212">
        <v>2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29"/>
      <c r="B256" s="230"/>
      <c r="C256" s="264" t="s">
        <v>141</v>
      </c>
      <c r="D256" s="236"/>
      <c r="E256" s="237"/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232"/>
      <c r="W256" s="232"/>
      <c r="X256" s="212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137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29"/>
      <c r="B257" s="230"/>
      <c r="C257" s="263" t="s">
        <v>209</v>
      </c>
      <c r="D257" s="234"/>
      <c r="E257" s="235">
        <v>32.521500000000003</v>
      </c>
      <c r="F257" s="232"/>
      <c r="G257" s="232"/>
      <c r="H257" s="232"/>
      <c r="I257" s="232"/>
      <c r="J257" s="232"/>
      <c r="K257" s="232"/>
      <c r="L257" s="232"/>
      <c r="M257" s="232"/>
      <c r="N257" s="232"/>
      <c r="O257" s="232"/>
      <c r="P257" s="232"/>
      <c r="Q257" s="232"/>
      <c r="R257" s="232"/>
      <c r="S257" s="232"/>
      <c r="T257" s="232"/>
      <c r="U257" s="232"/>
      <c r="V257" s="232"/>
      <c r="W257" s="232"/>
      <c r="X257" s="21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137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x14ac:dyDescent="0.2">
      <c r="A258" s="241" t="s">
        <v>129</v>
      </c>
      <c r="B258" s="242" t="s">
        <v>82</v>
      </c>
      <c r="C258" s="261" t="s">
        <v>83</v>
      </c>
      <c r="D258" s="243"/>
      <c r="E258" s="244"/>
      <c r="F258" s="245"/>
      <c r="G258" s="246">
        <f>SUMIF(AG259:AG259,"&lt;&gt;NOR",G259:G259)</f>
        <v>0</v>
      </c>
      <c r="H258" s="240"/>
      <c r="I258" s="240">
        <f>SUM(I259:I259)</f>
        <v>0</v>
      </c>
      <c r="J258" s="240"/>
      <c r="K258" s="240">
        <f>SUM(K259:K259)</f>
        <v>0</v>
      </c>
      <c r="L258" s="240"/>
      <c r="M258" s="240">
        <f>SUM(M259:M259)</f>
        <v>0</v>
      </c>
      <c r="N258" s="240"/>
      <c r="O258" s="240">
        <f>SUM(O259:O259)</f>
        <v>0</v>
      </c>
      <c r="P258" s="240"/>
      <c r="Q258" s="240">
        <f>SUM(Q259:Q259)</f>
        <v>0</v>
      </c>
      <c r="R258" s="240"/>
      <c r="S258" s="240"/>
      <c r="T258" s="240"/>
      <c r="U258" s="240"/>
      <c r="V258" s="240">
        <f>SUM(V259:V259)</f>
        <v>71.459999999999994</v>
      </c>
      <c r="W258" s="240"/>
      <c r="AG258" t="s">
        <v>130</v>
      </c>
    </row>
    <row r="259" spans="1:60" outlineLevel="1" x14ac:dyDescent="0.2">
      <c r="A259" s="253">
        <v>47</v>
      </c>
      <c r="B259" s="254" t="s">
        <v>313</v>
      </c>
      <c r="C259" s="266" t="s">
        <v>314</v>
      </c>
      <c r="D259" s="255" t="s">
        <v>315</v>
      </c>
      <c r="E259" s="256">
        <v>37.769740000000006</v>
      </c>
      <c r="F259" s="257"/>
      <c r="G259" s="258">
        <f>ROUND(E259*F259,2)</f>
        <v>0</v>
      </c>
      <c r="H259" s="233"/>
      <c r="I259" s="232">
        <f>ROUND(E259*H259,2)</f>
        <v>0</v>
      </c>
      <c r="J259" s="233"/>
      <c r="K259" s="232">
        <f>ROUND(E259*J259,2)</f>
        <v>0</v>
      </c>
      <c r="L259" s="232">
        <v>21</v>
      </c>
      <c r="M259" s="232">
        <f>G259*(1+L259/100)</f>
        <v>0</v>
      </c>
      <c r="N259" s="232">
        <v>0</v>
      </c>
      <c r="O259" s="232">
        <f>ROUND(E259*N259,2)</f>
        <v>0</v>
      </c>
      <c r="P259" s="232">
        <v>0</v>
      </c>
      <c r="Q259" s="232">
        <f>ROUND(E259*P259,2)</f>
        <v>0</v>
      </c>
      <c r="R259" s="232"/>
      <c r="S259" s="232" t="s">
        <v>134</v>
      </c>
      <c r="T259" s="232" t="s">
        <v>134</v>
      </c>
      <c r="U259" s="232">
        <v>1.8920000000000001</v>
      </c>
      <c r="V259" s="232">
        <f>ROUND(E259*U259,2)</f>
        <v>71.459999999999994</v>
      </c>
      <c r="W259" s="232"/>
      <c r="X259" s="212"/>
      <c r="Y259" s="212"/>
      <c r="Z259" s="212"/>
      <c r="AA259" s="212"/>
      <c r="AB259" s="212"/>
      <c r="AC259" s="212"/>
      <c r="AD259" s="212"/>
      <c r="AE259" s="212"/>
      <c r="AF259" s="212"/>
      <c r="AG259" s="212" t="s">
        <v>316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x14ac:dyDescent="0.2">
      <c r="A260" s="241" t="s">
        <v>129</v>
      </c>
      <c r="B260" s="242" t="s">
        <v>84</v>
      </c>
      <c r="C260" s="261" t="s">
        <v>85</v>
      </c>
      <c r="D260" s="243"/>
      <c r="E260" s="244"/>
      <c r="F260" s="245"/>
      <c r="G260" s="246">
        <f>SUMIF(AG261:AG331,"&lt;&gt;NOR",G261:G331)</f>
        <v>0</v>
      </c>
      <c r="H260" s="240"/>
      <c r="I260" s="240">
        <f>SUM(I261:I331)</f>
        <v>0</v>
      </c>
      <c r="J260" s="240"/>
      <c r="K260" s="240">
        <f>SUM(K261:K331)</f>
        <v>0</v>
      </c>
      <c r="L260" s="240"/>
      <c r="M260" s="240">
        <f>SUM(M261:M331)</f>
        <v>0</v>
      </c>
      <c r="N260" s="240"/>
      <c r="O260" s="240">
        <f>SUM(O261:O331)</f>
        <v>0.89</v>
      </c>
      <c r="P260" s="240"/>
      <c r="Q260" s="240">
        <f>SUM(Q261:Q331)</f>
        <v>0.17</v>
      </c>
      <c r="R260" s="240"/>
      <c r="S260" s="240"/>
      <c r="T260" s="240"/>
      <c r="U260" s="240"/>
      <c r="V260" s="240">
        <f>SUM(V261:V331)</f>
        <v>88.41</v>
      </c>
      <c r="W260" s="240"/>
      <c r="AG260" t="s">
        <v>130</v>
      </c>
    </row>
    <row r="261" spans="1:60" ht="22.5" outlineLevel="1" x14ac:dyDescent="0.2">
      <c r="A261" s="247">
        <v>48</v>
      </c>
      <c r="B261" s="248" t="s">
        <v>317</v>
      </c>
      <c r="C261" s="262" t="s">
        <v>318</v>
      </c>
      <c r="D261" s="249" t="s">
        <v>155</v>
      </c>
      <c r="E261" s="250">
        <v>50.63</v>
      </c>
      <c r="F261" s="251"/>
      <c r="G261" s="252">
        <f>ROUND(E261*F261,2)</f>
        <v>0</v>
      </c>
      <c r="H261" s="233"/>
      <c r="I261" s="232">
        <f>ROUND(E261*H261,2)</f>
        <v>0</v>
      </c>
      <c r="J261" s="233"/>
      <c r="K261" s="232">
        <f>ROUND(E261*J261,2)</f>
        <v>0</v>
      </c>
      <c r="L261" s="232">
        <v>21</v>
      </c>
      <c r="M261" s="232">
        <f>G261*(1+L261/100)</f>
        <v>0</v>
      </c>
      <c r="N261" s="232">
        <v>3.3000000000000005E-4</v>
      </c>
      <c r="O261" s="232">
        <f>ROUND(E261*N261,2)</f>
        <v>0.02</v>
      </c>
      <c r="P261" s="232">
        <v>0</v>
      </c>
      <c r="Q261" s="232">
        <f>ROUND(E261*P261,2)</f>
        <v>0</v>
      </c>
      <c r="R261" s="232"/>
      <c r="S261" s="232" t="s">
        <v>134</v>
      </c>
      <c r="T261" s="232" t="s">
        <v>134</v>
      </c>
      <c r="U261" s="232">
        <v>2.75E-2</v>
      </c>
      <c r="V261" s="232">
        <f>ROUND(E261*U261,2)</f>
        <v>1.39</v>
      </c>
      <c r="W261" s="232"/>
      <c r="X261" s="21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135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ht="22.5" outlineLevel="1" x14ac:dyDescent="0.2">
      <c r="A262" s="229"/>
      <c r="B262" s="230"/>
      <c r="C262" s="263" t="s">
        <v>265</v>
      </c>
      <c r="D262" s="234"/>
      <c r="E262" s="235"/>
      <c r="F262" s="232"/>
      <c r="G262" s="232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  <c r="R262" s="232"/>
      <c r="S262" s="232"/>
      <c r="T262" s="232"/>
      <c r="U262" s="232"/>
      <c r="V262" s="232"/>
      <c r="W262" s="232"/>
      <c r="X262" s="21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137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29"/>
      <c r="B263" s="230"/>
      <c r="C263" s="263" t="s">
        <v>241</v>
      </c>
      <c r="D263" s="234"/>
      <c r="E263" s="235"/>
      <c r="F263" s="232"/>
      <c r="G263" s="232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  <c r="R263" s="232"/>
      <c r="S263" s="232"/>
      <c r="T263" s="232"/>
      <c r="U263" s="232"/>
      <c r="V263" s="232"/>
      <c r="W263" s="232"/>
      <c r="X263" s="21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137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29"/>
      <c r="B264" s="230"/>
      <c r="C264" s="263" t="s">
        <v>266</v>
      </c>
      <c r="D264" s="234"/>
      <c r="E264" s="235"/>
      <c r="F264" s="232"/>
      <c r="G264" s="232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  <c r="R264" s="232"/>
      <c r="S264" s="232"/>
      <c r="T264" s="232"/>
      <c r="U264" s="232"/>
      <c r="V264" s="232"/>
      <c r="W264" s="232"/>
      <c r="X264" s="21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137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29"/>
      <c r="B265" s="230"/>
      <c r="C265" s="263" t="s">
        <v>267</v>
      </c>
      <c r="D265" s="234"/>
      <c r="E265" s="235">
        <v>41.5</v>
      </c>
      <c r="F265" s="232"/>
      <c r="G265" s="232"/>
      <c r="H265" s="232"/>
      <c r="I265" s="232"/>
      <c r="J265" s="232"/>
      <c r="K265" s="232"/>
      <c r="L265" s="232"/>
      <c r="M265" s="232"/>
      <c r="N265" s="232"/>
      <c r="O265" s="232"/>
      <c r="P265" s="232"/>
      <c r="Q265" s="232"/>
      <c r="R265" s="232"/>
      <c r="S265" s="232"/>
      <c r="T265" s="232"/>
      <c r="U265" s="232"/>
      <c r="V265" s="232"/>
      <c r="W265" s="232"/>
      <c r="X265" s="212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137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29"/>
      <c r="B266" s="230"/>
      <c r="C266" s="263" t="s">
        <v>268</v>
      </c>
      <c r="D266" s="234"/>
      <c r="E266" s="235">
        <v>9.1300000000000008</v>
      </c>
      <c r="F266" s="232"/>
      <c r="G266" s="232"/>
      <c r="H266" s="232"/>
      <c r="I266" s="232"/>
      <c r="J266" s="232"/>
      <c r="K266" s="232"/>
      <c r="L266" s="232"/>
      <c r="M266" s="232"/>
      <c r="N266" s="232"/>
      <c r="O266" s="232"/>
      <c r="P266" s="232"/>
      <c r="Q266" s="232"/>
      <c r="R266" s="232"/>
      <c r="S266" s="232"/>
      <c r="T266" s="232"/>
      <c r="U266" s="232"/>
      <c r="V266" s="232"/>
      <c r="W266" s="232"/>
      <c r="X266" s="212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137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ht="22.5" outlineLevel="1" x14ac:dyDescent="0.2">
      <c r="A267" s="247">
        <v>49</v>
      </c>
      <c r="B267" s="248" t="s">
        <v>319</v>
      </c>
      <c r="C267" s="262" t="s">
        <v>320</v>
      </c>
      <c r="D267" s="249" t="s">
        <v>155</v>
      </c>
      <c r="E267" s="250">
        <v>50.63</v>
      </c>
      <c r="F267" s="251"/>
      <c r="G267" s="252">
        <f>ROUND(E267*F267,2)</f>
        <v>0</v>
      </c>
      <c r="H267" s="233"/>
      <c r="I267" s="232">
        <f>ROUND(E267*H267,2)</f>
        <v>0</v>
      </c>
      <c r="J267" s="233"/>
      <c r="K267" s="232">
        <f>ROUND(E267*J267,2)</f>
        <v>0</v>
      </c>
      <c r="L267" s="232">
        <v>21</v>
      </c>
      <c r="M267" s="232">
        <f>G267*(1+L267/100)</f>
        <v>0</v>
      </c>
      <c r="N267" s="232">
        <v>1.1170000000000001E-2</v>
      </c>
      <c r="O267" s="232">
        <f>ROUND(E267*N267,2)</f>
        <v>0.56999999999999995</v>
      </c>
      <c r="P267" s="232">
        <v>0</v>
      </c>
      <c r="Q267" s="232">
        <f>ROUND(E267*P267,2)</f>
        <v>0</v>
      </c>
      <c r="R267" s="232"/>
      <c r="S267" s="232" t="s">
        <v>134</v>
      </c>
      <c r="T267" s="232" t="s">
        <v>134</v>
      </c>
      <c r="U267" s="232">
        <v>0.45982000000000001</v>
      </c>
      <c r="V267" s="232">
        <f>ROUND(E267*U267,2)</f>
        <v>23.28</v>
      </c>
      <c r="W267" s="232"/>
      <c r="X267" s="21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135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ht="22.5" outlineLevel="1" x14ac:dyDescent="0.2">
      <c r="A268" s="229"/>
      <c r="B268" s="230"/>
      <c r="C268" s="263" t="s">
        <v>265</v>
      </c>
      <c r="D268" s="234"/>
      <c r="E268" s="235"/>
      <c r="F268" s="232"/>
      <c r="G268" s="232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  <c r="R268" s="232"/>
      <c r="S268" s="232"/>
      <c r="T268" s="232"/>
      <c r="U268" s="232"/>
      <c r="V268" s="232"/>
      <c r="W268" s="232"/>
      <c r="X268" s="21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137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29"/>
      <c r="B269" s="230"/>
      <c r="C269" s="263" t="s">
        <v>241</v>
      </c>
      <c r="D269" s="234"/>
      <c r="E269" s="235"/>
      <c r="F269" s="232"/>
      <c r="G269" s="232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  <c r="R269" s="232"/>
      <c r="S269" s="232"/>
      <c r="T269" s="232"/>
      <c r="U269" s="232"/>
      <c r="V269" s="232"/>
      <c r="W269" s="232"/>
      <c r="X269" s="21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137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29"/>
      <c r="B270" s="230"/>
      <c r="C270" s="263" t="s">
        <v>266</v>
      </c>
      <c r="D270" s="234"/>
      <c r="E270" s="235"/>
      <c r="F270" s="232"/>
      <c r="G270" s="232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  <c r="R270" s="232"/>
      <c r="S270" s="232"/>
      <c r="T270" s="232"/>
      <c r="U270" s="232"/>
      <c r="V270" s="232"/>
      <c r="W270" s="232"/>
      <c r="X270" s="21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137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29"/>
      <c r="B271" s="230"/>
      <c r="C271" s="263" t="s">
        <v>267</v>
      </c>
      <c r="D271" s="234"/>
      <c r="E271" s="235">
        <v>41.5</v>
      </c>
      <c r="F271" s="232"/>
      <c r="G271" s="232"/>
      <c r="H271" s="232"/>
      <c r="I271" s="232"/>
      <c r="J271" s="232"/>
      <c r="K271" s="232"/>
      <c r="L271" s="232"/>
      <c r="M271" s="232"/>
      <c r="N271" s="232"/>
      <c r="O271" s="232"/>
      <c r="P271" s="232"/>
      <c r="Q271" s="232"/>
      <c r="R271" s="232"/>
      <c r="S271" s="232"/>
      <c r="T271" s="232"/>
      <c r="U271" s="232"/>
      <c r="V271" s="232"/>
      <c r="W271" s="232"/>
      <c r="X271" s="21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137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29"/>
      <c r="B272" s="230"/>
      <c r="C272" s="263" t="s">
        <v>268</v>
      </c>
      <c r="D272" s="234"/>
      <c r="E272" s="235">
        <v>9.1300000000000008</v>
      </c>
      <c r="F272" s="232"/>
      <c r="G272" s="232"/>
      <c r="H272" s="232"/>
      <c r="I272" s="232"/>
      <c r="J272" s="232"/>
      <c r="K272" s="232"/>
      <c r="L272" s="232"/>
      <c r="M272" s="232"/>
      <c r="N272" s="232"/>
      <c r="O272" s="232"/>
      <c r="P272" s="232"/>
      <c r="Q272" s="232"/>
      <c r="R272" s="232"/>
      <c r="S272" s="232"/>
      <c r="T272" s="232"/>
      <c r="U272" s="232"/>
      <c r="V272" s="232"/>
      <c r="W272" s="232"/>
      <c r="X272" s="212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137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47">
        <v>50</v>
      </c>
      <c r="B273" s="248" t="s">
        <v>321</v>
      </c>
      <c r="C273" s="262" t="s">
        <v>322</v>
      </c>
      <c r="D273" s="249" t="s">
        <v>155</v>
      </c>
      <c r="E273" s="250">
        <v>32.521500000000003</v>
      </c>
      <c r="F273" s="251"/>
      <c r="G273" s="252">
        <f>ROUND(E273*F273,2)</f>
        <v>0</v>
      </c>
      <c r="H273" s="233"/>
      <c r="I273" s="232">
        <f>ROUND(E273*H273,2)</f>
        <v>0</v>
      </c>
      <c r="J273" s="233"/>
      <c r="K273" s="232">
        <f>ROUND(E273*J273,2)</f>
        <v>0</v>
      </c>
      <c r="L273" s="232">
        <v>21</v>
      </c>
      <c r="M273" s="232">
        <f>G273*(1+L273/100)</f>
        <v>0</v>
      </c>
      <c r="N273" s="232">
        <v>0</v>
      </c>
      <c r="O273" s="232">
        <f>ROUND(E273*N273,2)</f>
        <v>0</v>
      </c>
      <c r="P273" s="232">
        <v>5.2400000000000007E-3</v>
      </c>
      <c r="Q273" s="232">
        <f>ROUND(E273*P273,2)</f>
        <v>0.17</v>
      </c>
      <c r="R273" s="232"/>
      <c r="S273" s="232" t="s">
        <v>134</v>
      </c>
      <c r="T273" s="232" t="s">
        <v>134</v>
      </c>
      <c r="U273" s="232">
        <v>4.2000000000000003E-2</v>
      </c>
      <c r="V273" s="232">
        <f>ROUND(E273*U273,2)</f>
        <v>1.37</v>
      </c>
      <c r="W273" s="232"/>
      <c r="X273" s="21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135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29"/>
      <c r="B274" s="230"/>
      <c r="C274" s="263" t="s">
        <v>136</v>
      </c>
      <c r="D274" s="234"/>
      <c r="E274" s="235"/>
      <c r="F274" s="232"/>
      <c r="G274" s="232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  <c r="R274" s="232"/>
      <c r="S274" s="232"/>
      <c r="T274" s="232"/>
      <c r="U274" s="232"/>
      <c r="V274" s="232"/>
      <c r="W274" s="232"/>
      <c r="X274" s="21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137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29"/>
      <c r="B275" s="230"/>
      <c r="C275" s="264" t="s">
        <v>138</v>
      </c>
      <c r="D275" s="236"/>
      <c r="E275" s="237"/>
      <c r="F275" s="232"/>
      <c r="G275" s="232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  <c r="R275" s="232"/>
      <c r="S275" s="232"/>
      <c r="T275" s="232"/>
      <c r="U275" s="232"/>
      <c r="V275" s="232"/>
      <c r="W275" s="232"/>
      <c r="X275" s="212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137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ht="22.5" outlineLevel="1" x14ac:dyDescent="0.2">
      <c r="A276" s="229"/>
      <c r="B276" s="230"/>
      <c r="C276" s="265" t="s">
        <v>258</v>
      </c>
      <c r="D276" s="236"/>
      <c r="E276" s="237">
        <v>24.090000000000003</v>
      </c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232"/>
      <c r="W276" s="232"/>
      <c r="X276" s="212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137</v>
      </c>
      <c r="AH276" s="212">
        <v>2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29"/>
      <c r="B277" s="230"/>
      <c r="C277" s="264" t="s">
        <v>141</v>
      </c>
      <c r="D277" s="236"/>
      <c r="E277" s="237"/>
      <c r="F277" s="232"/>
      <c r="G277" s="232"/>
      <c r="H277" s="232"/>
      <c r="I277" s="232"/>
      <c r="J277" s="232"/>
      <c r="K277" s="232"/>
      <c r="L277" s="232"/>
      <c r="M277" s="232"/>
      <c r="N277" s="232"/>
      <c r="O277" s="232"/>
      <c r="P277" s="232"/>
      <c r="Q277" s="232"/>
      <c r="R277" s="232"/>
      <c r="S277" s="232"/>
      <c r="T277" s="232"/>
      <c r="U277" s="232"/>
      <c r="V277" s="232"/>
      <c r="W277" s="232"/>
      <c r="X277" s="21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137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29"/>
      <c r="B278" s="230"/>
      <c r="C278" s="263" t="s">
        <v>283</v>
      </c>
      <c r="D278" s="234"/>
      <c r="E278" s="235">
        <v>32.521500000000003</v>
      </c>
      <c r="F278" s="232"/>
      <c r="G278" s="232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  <c r="R278" s="232"/>
      <c r="S278" s="232"/>
      <c r="T278" s="232"/>
      <c r="U278" s="232"/>
      <c r="V278" s="232"/>
      <c r="W278" s="232"/>
      <c r="X278" s="21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137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ht="22.5" outlineLevel="1" x14ac:dyDescent="0.2">
      <c r="A279" s="247">
        <v>51</v>
      </c>
      <c r="B279" s="248" t="s">
        <v>323</v>
      </c>
      <c r="C279" s="262" t="s">
        <v>324</v>
      </c>
      <c r="D279" s="249" t="s">
        <v>155</v>
      </c>
      <c r="E279" s="250">
        <v>48.180000000000007</v>
      </c>
      <c r="F279" s="251"/>
      <c r="G279" s="252">
        <f>ROUND(E279*F279,2)</f>
        <v>0</v>
      </c>
      <c r="H279" s="233"/>
      <c r="I279" s="232">
        <f>ROUND(E279*H279,2)</f>
        <v>0</v>
      </c>
      <c r="J279" s="233"/>
      <c r="K279" s="232">
        <f>ROUND(E279*J279,2)</f>
        <v>0</v>
      </c>
      <c r="L279" s="232">
        <v>21</v>
      </c>
      <c r="M279" s="232">
        <f>G279*(1+L279/100)</f>
        <v>0</v>
      </c>
      <c r="N279" s="232">
        <v>3.2000000000000003E-4</v>
      </c>
      <c r="O279" s="232">
        <f>ROUND(E279*N279,2)</f>
        <v>0.02</v>
      </c>
      <c r="P279" s="232">
        <v>0</v>
      </c>
      <c r="Q279" s="232">
        <f>ROUND(E279*P279,2)</f>
        <v>0</v>
      </c>
      <c r="R279" s="232"/>
      <c r="S279" s="232" t="s">
        <v>134</v>
      </c>
      <c r="T279" s="232" t="s">
        <v>214</v>
      </c>
      <c r="U279" s="232">
        <v>0.14000000000000001</v>
      </c>
      <c r="V279" s="232">
        <f>ROUND(E279*U279,2)</f>
        <v>6.75</v>
      </c>
      <c r="W279" s="232"/>
      <c r="X279" s="212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135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29"/>
      <c r="B280" s="230"/>
      <c r="C280" s="263" t="s">
        <v>256</v>
      </c>
      <c r="D280" s="234"/>
      <c r="E280" s="235"/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232"/>
      <c r="W280" s="232"/>
      <c r="X280" s="21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137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ht="22.5" outlineLevel="1" x14ac:dyDescent="0.2">
      <c r="A281" s="229"/>
      <c r="B281" s="230"/>
      <c r="C281" s="263" t="s">
        <v>257</v>
      </c>
      <c r="D281" s="234"/>
      <c r="E281" s="235"/>
      <c r="F281" s="232"/>
      <c r="G281" s="232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  <c r="R281" s="232"/>
      <c r="S281" s="232"/>
      <c r="T281" s="232"/>
      <c r="U281" s="232"/>
      <c r="V281" s="232"/>
      <c r="W281" s="232"/>
      <c r="X281" s="21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137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29"/>
      <c r="B282" s="230"/>
      <c r="C282" s="263" t="s">
        <v>241</v>
      </c>
      <c r="D282" s="234"/>
      <c r="E282" s="235"/>
      <c r="F282" s="232"/>
      <c r="G282" s="232"/>
      <c r="H282" s="232"/>
      <c r="I282" s="232"/>
      <c r="J282" s="232"/>
      <c r="K282" s="232"/>
      <c r="L282" s="232"/>
      <c r="M282" s="232"/>
      <c r="N282" s="232"/>
      <c r="O282" s="232"/>
      <c r="P282" s="232"/>
      <c r="Q282" s="232"/>
      <c r="R282" s="232"/>
      <c r="S282" s="232"/>
      <c r="T282" s="232"/>
      <c r="U282" s="232"/>
      <c r="V282" s="232"/>
      <c r="W282" s="232"/>
      <c r="X282" s="212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137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29"/>
      <c r="B283" s="230"/>
      <c r="C283" s="264" t="s">
        <v>138</v>
      </c>
      <c r="D283" s="236"/>
      <c r="E283" s="237"/>
      <c r="F283" s="232"/>
      <c r="G283" s="232"/>
      <c r="H283" s="232"/>
      <c r="I283" s="232"/>
      <c r="J283" s="232"/>
      <c r="K283" s="232"/>
      <c r="L283" s="232"/>
      <c r="M283" s="232"/>
      <c r="N283" s="232"/>
      <c r="O283" s="232"/>
      <c r="P283" s="232"/>
      <c r="Q283" s="232"/>
      <c r="R283" s="232"/>
      <c r="S283" s="232"/>
      <c r="T283" s="232"/>
      <c r="U283" s="232"/>
      <c r="V283" s="232"/>
      <c r="W283" s="232"/>
      <c r="X283" s="212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137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ht="22.5" outlineLevel="1" x14ac:dyDescent="0.2">
      <c r="A284" s="229"/>
      <c r="B284" s="230"/>
      <c r="C284" s="265" t="s">
        <v>258</v>
      </c>
      <c r="D284" s="236"/>
      <c r="E284" s="237">
        <v>24.090000000000003</v>
      </c>
      <c r="F284" s="232"/>
      <c r="G284" s="232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  <c r="R284" s="232"/>
      <c r="S284" s="232"/>
      <c r="T284" s="232"/>
      <c r="U284" s="232"/>
      <c r="V284" s="232"/>
      <c r="W284" s="232"/>
      <c r="X284" s="21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137</v>
      </c>
      <c r="AH284" s="212">
        <v>2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29"/>
      <c r="B285" s="230"/>
      <c r="C285" s="264" t="s">
        <v>141</v>
      </c>
      <c r="D285" s="236"/>
      <c r="E285" s="237"/>
      <c r="F285" s="232"/>
      <c r="G285" s="232"/>
      <c r="H285" s="232"/>
      <c r="I285" s="232"/>
      <c r="J285" s="232"/>
      <c r="K285" s="232"/>
      <c r="L285" s="232"/>
      <c r="M285" s="232"/>
      <c r="N285" s="232"/>
      <c r="O285" s="232"/>
      <c r="P285" s="232"/>
      <c r="Q285" s="232"/>
      <c r="R285" s="232"/>
      <c r="S285" s="232"/>
      <c r="T285" s="232"/>
      <c r="U285" s="232"/>
      <c r="V285" s="232"/>
      <c r="W285" s="232"/>
      <c r="X285" s="212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137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ht="22.5" outlineLevel="1" x14ac:dyDescent="0.2">
      <c r="A286" s="229"/>
      <c r="B286" s="230"/>
      <c r="C286" s="263" t="s">
        <v>325</v>
      </c>
      <c r="D286" s="234"/>
      <c r="E286" s="235">
        <v>48.180000000000007</v>
      </c>
      <c r="F286" s="232"/>
      <c r="G286" s="232"/>
      <c r="H286" s="232"/>
      <c r="I286" s="232"/>
      <c r="J286" s="232"/>
      <c r="K286" s="232"/>
      <c r="L286" s="232"/>
      <c r="M286" s="232"/>
      <c r="N286" s="232"/>
      <c r="O286" s="232"/>
      <c r="P286" s="232"/>
      <c r="Q286" s="232"/>
      <c r="R286" s="232"/>
      <c r="S286" s="232"/>
      <c r="T286" s="232"/>
      <c r="U286" s="232"/>
      <c r="V286" s="232"/>
      <c r="W286" s="232"/>
      <c r="X286" s="212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137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ht="22.5" outlineLevel="1" x14ac:dyDescent="0.2">
      <c r="A287" s="247">
        <v>52</v>
      </c>
      <c r="B287" s="248" t="s">
        <v>326</v>
      </c>
      <c r="C287" s="262" t="s">
        <v>327</v>
      </c>
      <c r="D287" s="249" t="s">
        <v>155</v>
      </c>
      <c r="E287" s="250">
        <v>48.180000000000007</v>
      </c>
      <c r="F287" s="251"/>
      <c r="G287" s="252">
        <f>ROUND(E287*F287,2)</f>
        <v>0</v>
      </c>
      <c r="H287" s="233"/>
      <c r="I287" s="232">
        <f>ROUND(E287*H287,2)</f>
        <v>0</v>
      </c>
      <c r="J287" s="233"/>
      <c r="K287" s="232">
        <f>ROUND(E287*J287,2)</f>
        <v>0</v>
      </c>
      <c r="L287" s="232">
        <v>21</v>
      </c>
      <c r="M287" s="232">
        <f>G287*(1+L287/100)</f>
        <v>0</v>
      </c>
      <c r="N287" s="232">
        <v>7.1000000000000002E-4</v>
      </c>
      <c r="O287" s="232">
        <f>ROUND(E287*N287,2)</f>
        <v>0.03</v>
      </c>
      <c r="P287" s="232">
        <v>0</v>
      </c>
      <c r="Q287" s="232">
        <f>ROUND(E287*P287,2)</f>
        <v>0</v>
      </c>
      <c r="R287" s="232"/>
      <c r="S287" s="232" t="s">
        <v>134</v>
      </c>
      <c r="T287" s="232" t="s">
        <v>134</v>
      </c>
      <c r="U287" s="232">
        <v>0.34</v>
      </c>
      <c r="V287" s="232">
        <f>ROUND(E287*U287,2)</f>
        <v>16.38</v>
      </c>
      <c r="W287" s="232"/>
      <c r="X287" s="212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135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29"/>
      <c r="B288" s="230"/>
      <c r="C288" s="263" t="s">
        <v>256</v>
      </c>
      <c r="D288" s="234"/>
      <c r="E288" s="235"/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232"/>
      <c r="T288" s="232"/>
      <c r="U288" s="232"/>
      <c r="V288" s="232"/>
      <c r="W288" s="232"/>
      <c r="X288" s="212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137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ht="22.5" outlineLevel="1" x14ac:dyDescent="0.2">
      <c r="A289" s="229"/>
      <c r="B289" s="230"/>
      <c r="C289" s="263" t="s">
        <v>257</v>
      </c>
      <c r="D289" s="234"/>
      <c r="E289" s="235"/>
      <c r="F289" s="232"/>
      <c r="G289" s="232"/>
      <c r="H289" s="232"/>
      <c r="I289" s="232"/>
      <c r="J289" s="232"/>
      <c r="K289" s="232"/>
      <c r="L289" s="232"/>
      <c r="M289" s="232"/>
      <c r="N289" s="232"/>
      <c r="O289" s="232"/>
      <c r="P289" s="232"/>
      <c r="Q289" s="232"/>
      <c r="R289" s="232"/>
      <c r="S289" s="232"/>
      <c r="T289" s="232"/>
      <c r="U289" s="232"/>
      <c r="V289" s="232"/>
      <c r="W289" s="232"/>
      <c r="X289" s="212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137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29"/>
      <c r="B290" s="230"/>
      <c r="C290" s="263" t="s">
        <v>241</v>
      </c>
      <c r="D290" s="234"/>
      <c r="E290" s="235"/>
      <c r="F290" s="232"/>
      <c r="G290" s="232"/>
      <c r="H290" s="232"/>
      <c r="I290" s="232"/>
      <c r="J290" s="232"/>
      <c r="K290" s="232"/>
      <c r="L290" s="232"/>
      <c r="M290" s="232"/>
      <c r="N290" s="232"/>
      <c r="O290" s="232"/>
      <c r="P290" s="232"/>
      <c r="Q290" s="232"/>
      <c r="R290" s="232"/>
      <c r="S290" s="232"/>
      <c r="T290" s="232"/>
      <c r="U290" s="232"/>
      <c r="V290" s="232"/>
      <c r="W290" s="232"/>
      <c r="X290" s="21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137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29"/>
      <c r="B291" s="230"/>
      <c r="C291" s="264" t="s">
        <v>138</v>
      </c>
      <c r="D291" s="236"/>
      <c r="E291" s="237"/>
      <c r="F291" s="232"/>
      <c r="G291" s="232"/>
      <c r="H291" s="232"/>
      <c r="I291" s="232"/>
      <c r="J291" s="232"/>
      <c r="K291" s="232"/>
      <c r="L291" s="232"/>
      <c r="M291" s="232"/>
      <c r="N291" s="232"/>
      <c r="O291" s="232"/>
      <c r="P291" s="232"/>
      <c r="Q291" s="232"/>
      <c r="R291" s="232"/>
      <c r="S291" s="232"/>
      <c r="T291" s="232"/>
      <c r="U291" s="232"/>
      <c r="V291" s="232"/>
      <c r="W291" s="232"/>
      <c r="X291" s="212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137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ht="22.5" outlineLevel="1" x14ac:dyDescent="0.2">
      <c r="A292" s="229"/>
      <c r="B292" s="230"/>
      <c r="C292" s="265" t="s">
        <v>258</v>
      </c>
      <c r="D292" s="236"/>
      <c r="E292" s="237">
        <v>24.090000000000003</v>
      </c>
      <c r="F292" s="232"/>
      <c r="G292" s="232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  <c r="R292" s="232"/>
      <c r="S292" s="232"/>
      <c r="T292" s="232"/>
      <c r="U292" s="232"/>
      <c r="V292" s="232"/>
      <c r="W292" s="232"/>
      <c r="X292" s="21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137</v>
      </c>
      <c r="AH292" s="212">
        <v>2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29"/>
      <c r="B293" s="230"/>
      <c r="C293" s="264" t="s">
        <v>141</v>
      </c>
      <c r="D293" s="236"/>
      <c r="E293" s="237"/>
      <c r="F293" s="232"/>
      <c r="G293" s="232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  <c r="R293" s="232"/>
      <c r="S293" s="232"/>
      <c r="T293" s="232"/>
      <c r="U293" s="232"/>
      <c r="V293" s="232"/>
      <c r="W293" s="232"/>
      <c r="X293" s="212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137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1" x14ac:dyDescent="0.2">
      <c r="A294" s="229"/>
      <c r="B294" s="230"/>
      <c r="C294" s="263" t="s">
        <v>328</v>
      </c>
      <c r="D294" s="234"/>
      <c r="E294" s="235">
        <v>48.180000000000007</v>
      </c>
      <c r="F294" s="232"/>
      <c r="G294" s="232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  <c r="R294" s="232"/>
      <c r="S294" s="232"/>
      <c r="T294" s="232"/>
      <c r="U294" s="232"/>
      <c r="V294" s="232"/>
      <c r="W294" s="232"/>
      <c r="X294" s="21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137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2.5" outlineLevel="1" x14ac:dyDescent="0.2">
      <c r="A295" s="247">
        <v>53</v>
      </c>
      <c r="B295" s="248" t="s">
        <v>329</v>
      </c>
      <c r="C295" s="262" t="s">
        <v>330</v>
      </c>
      <c r="D295" s="249" t="s">
        <v>194</v>
      </c>
      <c r="E295" s="250">
        <v>24.090000000000003</v>
      </c>
      <c r="F295" s="251"/>
      <c r="G295" s="252">
        <f>ROUND(E295*F295,2)</f>
        <v>0</v>
      </c>
      <c r="H295" s="233"/>
      <c r="I295" s="232">
        <f>ROUND(E295*H295,2)</f>
        <v>0</v>
      </c>
      <c r="J295" s="233"/>
      <c r="K295" s="232">
        <f>ROUND(E295*J295,2)</f>
        <v>0</v>
      </c>
      <c r="L295" s="232">
        <v>21</v>
      </c>
      <c r="M295" s="232">
        <f>G295*(1+L295/100)</f>
        <v>0</v>
      </c>
      <c r="N295" s="232">
        <v>5.3000000000000009E-4</v>
      </c>
      <c r="O295" s="232">
        <f>ROUND(E295*N295,2)</f>
        <v>0.01</v>
      </c>
      <c r="P295" s="232">
        <v>0</v>
      </c>
      <c r="Q295" s="232">
        <f>ROUND(E295*P295,2)</f>
        <v>0</v>
      </c>
      <c r="R295" s="232"/>
      <c r="S295" s="232" t="s">
        <v>134</v>
      </c>
      <c r="T295" s="232" t="s">
        <v>134</v>
      </c>
      <c r="U295" s="232">
        <v>0.1</v>
      </c>
      <c r="V295" s="232">
        <f>ROUND(E295*U295,2)</f>
        <v>2.41</v>
      </c>
      <c r="W295" s="232"/>
      <c r="X295" s="21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135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29"/>
      <c r="B296" s="230"/>
      <c r="C296" s="263" t="s">
        <v>256</v>
      </c>
      <c r="D296" s="234"/>
      <c r="E296" s="235"/>
      <c r="F296" s="232"/>
      <c r="G296" s="232"/>
      <c r="H296" s="232"/>
      <c r="I296" s="232"/>
      <c r="J296" s="232"/>
      <c r="K296" s="232"/>
      <c r="L296" s="232"/>
      <c r="M296" s="232"/>
      <c r="N296" s="232"/>
      <c r="O296" s="232"/>
      <c r="P296" s="232"/>
      <c r="Q296" s="232"/>
      <c r="R296" s="232"/>
      <c r="S296" s="232"/>
      <c r="T296" s="232"/>
      <c r="U296" s="232"/>
      <c r="V296" s="232"/>
      <c r="W296" s="232"/>
      <c r="X296" s="212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137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ht="22.5" outlineLevel="1" x14ac:dyDescent="0.2">
      <c r="A297" s="229"/>
      <c r="B297" s="230"/>
      <c r="C297" s="263" t="s">
        <v>257</v>
      </c>
      <c r="D297" s="234"/>
      <c r="E297" s="235"/>
      <c r="F297" s="232"/>
      <c r="G297" s="232"/>
      <c r="H297" s="232"/>
      <c r="I297" s="232"/>
      <c r="J297" s="232"/>
      <c r="K297" s="232"/>
      <c r="L297" s="232"/>
      <c r="M297" s="232"/>
      <c r="N297" s="232"/>
      <c r="O297" s="232"/>
      <c r="P297" s="232"/>
      <c r="Q297" s="232"/>
      <c r="R297" s="232"/>
      <c r="S297" s="232"/>
      <c r="T297" s="232"/>
      <c r="U297" s="232"/>
      <c r="V297" s="232"/>
      <c r="W297" s="232"/>
      <c r="X297" s="212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137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29"/>
      <c r="B298" s="230"/>
      <c r="C298" s="263" t="s">
        <v>241</v>
      </c>
      <c r="D298" s="234"/>
      <c r="E298" s="235"/>
      <c r="F298" s="232"/>
      <c r="G298" s="232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  <c r="R298" s="232"/>
      <c r="S298" s="232"/>
      <c r="T298" s="232"/>
      <c r="U298" s="232"/>
      <c r="V298" s="232"/>
      <c r="W298" s="232"/>
      <c r="X298" s="21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137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ht="22.5" outlineLevel="1" x14ac:dyDescent="0.2">
      <c r="A299" s="229"/>
      <c r="B299" s="230"/>
      <c r="C299" s="263" t="s">
        <v>331</v>
      </c>
      <c r="D299" s="234"/>
      <c r="E299" s="235">
        <v>24.090000000000003</v>
      </c>
      <c r="F299" s="232"/>
      <c r="G299" s="232"/>
      <c r="H299" s="232"/>
      <c r="I299" s="232"/>
      <c r="J299" s="232"/>
      <c r="K299" s="232"/>
      <c r="L299" s="232"/>
      <c r="M299" s="232"/>
      <c r="N299" s="232"/>
      <c r="O299" s="232"/>
      <c r="P299" s="232"/>
      <c r="Q299" s="232"/>
      <c r="R299" s="232"/>
      <c r="S299" s="232"/>
      <c r="T299" s="232"/>
      <c r="U299" s="232"/>
      <c r="V299" s="232"/>
      <c r="W299" s="232"/>
      <c r="X299" s="212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137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ht="22.5" outlineLevel="1" x14ac:dyDescent="0.2">
      <c r="A300" s="247">
        <v>54</v>
      </c>
      <c r="B300" s="248" t="s">
        <v>332</v>
      </c>
      <c r="C300" s="262" t="s">
        <v>333</v>
      </c>
      <c r="D300" s="249" t="s">
        <v>155</v>
      </c>
      <c r="E300" s="250">
        <v>51.791500000000006</v>
      </c>
      <c r="F300" s="251"/>
      <c r="G300" s="252">
        <f>ROUND(E300*F300,2)</f>
        <v>0</v>
      </c>
      <c r="H300" s="233"/>
      <c r="I300" s="232">
        <f>ROUND(E300*H300,2)</f>
        <v>0</v>
      </c>
      <c r="J300" s="233"/>
      <c r="K300" s="232">
        <f>ROUND(E300*J300,2)</f>
        <v>0</v>
      </c>
      <c r="L300" s="232">
        <v>21</v>
      </c>
      <c r="M300" s="232">
        <f>G300*(1+L300/100)</f>
        <v>0</v>
      </c>
      <c r="N300" s="232">
        <v>4.6300000000000004E-3</v>
      </c>
      <c r="O300" s="232">
        <f>ROUND(E300*N300,2)</f>
        <v>0.24</v>
      </c>
      <c r="P300" s="232">
        <v>0</v>
      </c>
      <c r="Q300" s="232">
        <f>ROUND(E300*P300,2)</f>
        <v>0</v>
      </c>
      <c r="R300" s="232"/>
      <c r="S300" s="232" t="s">
        <v>198</v>
      </c>
      <c r="T300" s="232" t="s">
        <v>176</v>
      </c>
      <c r="U300" s="232">
        <v>0.59300000000000008</v>
      </c>
      <c r="V300" s="232">
        <f>ROUND(E300*U300,2)</f>
        <v>30.71</v>
      </c>
      <c r="W300" s="232"/>
      <c r="X300" s="21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135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29"/>
      <c r="B301" s="230"/>
      <c r="C301" s="263" t="s">
        <v>136</v>
      </c>
      <c r="D301" s="234"/>
      <c r="E301" s="235"/>
      <c r="F301" s="232"/>
      <c r="G301" s="232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  <c r="R301" s="232"/>
      <c r="S301" s="232"/>
      <c r="T301" s="232"/>
      <c r="U301" s="232"/>
      <c r="V301" s="232"/>
      <c r="W301" s="232"/>
      <c r="X301" s="21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137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29"/>
      <c r="B302" s="230"/>
      <c r="C302" s="263" t="s">
        <v>256</v>
      </c>
      <c r="D302" s="234"/>
      <c r="E302" s="235"/>
      <c r="F302" s="232"/>
      <c r="G302" s="232"/>
      <c r="H302" s="232"/>
      <c r="I302" s="232"/>
      <c r="J302" s="232"/>
      <c r="K302" s="232"/>
      <c r="L302" s="232"/>
      <c r="M302" s="232"/>
      <c r="N302" s="232"/>
      <c r="O302" s="232"/>
      <c r="P302" s="232"/>
      <c r="Q302" s="232"/>
      <c r="R302" s="232"/>
      <c r="S302" s="232"/>
      <c r="T302" s="232"/>
      <c r="U302" s="232"/>
      <c r="V302" s="232"/>
      <c r="W302" s="232"/>
      <c r="X302" s="212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137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ht="22.5" outlineLevel="1" x14ac:dyDescent="0.2">
      <c r="A303" s="229"/>
      <c r="B303" s="230"/>
      <c r="C303" s="263" t="s">
        <v>257</v>
      </c>
      <c r="D303" s="234"/>
      <c r="E303" s="235"/>
      <c r="F303" s="232"/>
      <c r="G303" s="232"/>
      <c r="H303" s="232"/>
      <c r="I303" s="232"/>
      <c r="J303" s="232"/>
      <c r="K303" s="232"/>
      <c r="L303" s="232"/>
      <c r="M303" s="232"/>
      <c r="N303" s="232"/>
      <c r="O303" s="232"/>
      <c r="P303" s="232"/>
      <c r="Q303" s="232"/>
      <c r="R303" s="232"/>
      <c r="S303" s="232"/>
      <c r="T303" s="232"/>
      <c r="U303" s="232"/>
      <c r="V303" s="232"/>
      <c r="W303" s="232"/>
      <c r="X303" s="212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137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29"/>
      <c r="B304" s="230"/>
      <c r="C304" s="263" t="s">
        <v>241</v>
      </c>
      <c r="D304" s="234"/>
      <c r="E304" s="235"/>
      <c r="F304" s="232"/>
      <c r="G304" s="232"/>
      <c r="H304" s="232"/>
      <c r="I304" s="232"/>
      <c r="J304" s="232"/>
      <c r="K304" s="232"/>
      <c r="L304" s="232"/>
      <c r="M304" s="232"/>
      <c r="N304" s="232"/>
      <c r="O304" s="232"/>
      <c r="P304" s="232"/>
      <c r="Q304" s="232"/>
      <c r="R304" s="232"/>
      <c r="S304" s="232"/>
      <c r="T304" s="232"/>
      <c r="U304" s="232"/>
      <c r="V304" s="232"/>
      <c r="W304" s="232"/>
      <c r="X304" s="212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137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29"/>
      <c r="B305" s="230"/>
      <c r="C305" s="264" t="s">
        <v>138</v>
      </c>
      <c r="D305" s="236"/>
      <c r="E305" s="237"/>
      <c r="F305" s="232"/>
      <c r="G305" s="232"/>
      <c r="H305" s="232"/>
      <c r="I305" s="232"/>
      <c r="J305" s="232"/>
      <c r="K305" s="232"/>
      <c r="L305" s="232"/>
      <c r="M305" s="232"/>
      <c r="N305" s="232"/>
      <c r="O305" s="232"/>
      <c r="P305" s="232"/>
      <c r="Q305" s="232"/>
      <c r="R305" s="232"/>
      <c r="S305" s="232"/>
      <c r="T305" s="232"/>
      <c r="U305" s="232"/>
      <c r="V305" s="232"/>
      <c r="W305" s="232"/>
      <c r="X305" s="21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137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ht="22.5" outlineLevel="1" x14ac:dyDescent="0.2">
      <c r="A306" s="229"/>
      <c r="B306" s="230"/>
      <c r="C306" s="265" t="s">
        <v>258</v>
      </c>
      <c r="D306" s="236"/>
      <c r="E306" s="237">
        <v>24.090000000000003</v>
      </c>
      <c r="F306" s="232"/>
      <c r="G306" s="232"/>
      <c r="H306" s="232"/>
      <c r="I306" s="232"/>
      <c r="J306" s="232"/>
      <c r="K306" s="232"/>
      <c r="L306" s="232"/>
      <c r="M306" s="232"/>
      <c r="N306" s="232"/>
      <c r="O306" s="232"/>
      <c r="P306" s="232"/>
      <c r="Q306" s="232"/>
      <c r="R306" s="232"/>
      <c r="S306" s="232"/>
      <c r="T306" s="232"/>
      <c r="U306" s="232"/>
      <c r="V306" s="232"/>
      <c r="W306" s="232"/>
      <c r="X306" s="212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137</v>
      </c>
      <c r="AH306" s="212">
        <v>2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29"/>
      <c r="B307" s="230"/>
      <c r="C307" s="264" t="s">
        <v>141</v>
      </c>
      <c r="D307" s="236"/>
      <c r="E307" s="237"/>
      <c r="F307" s="232"/>
      <c r="G307" s="232"/>
      <c r="H307" s="232"/>
      <c r="I307" s="232"/>
      <c r="J307" s="232"/>
      <c r="K307" s="232"/>
      <c r="L307" s="232"/>
      <c r="M307" s="232"/>
      <c r="N307" s="232"/>
      <c r="O307" s="232"/>
      <c r="P307" s="232"/>
      <c r="Q307" s="232"/>
      <c r="R307" s="232"/>
      <c r="S307" s="232"/>
      <c r="T307" s="232"/>
      <c r="U307" s="232"/>
      <c r="V307" s="232"/>
      <c r="W307" s="232"/>
      <c r="X307" s="212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137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ht="22.5" outlineLevel="1" x14ac:dyDescent="0.2">
      <c r="A308" s="229"/>
      <c r="B308" s="230"/>
      <c r="C308" s="263" t="s">
        <v>334</v>
      </c>
      <c r="D308" s="234"/>
      <c r="E308" s="235">
        <v>32.521500000000003</v>
      </c>
      <c r="F308" s="232"/>
      <c r="G308" s="232"/>
      <c r="H308" s="232"/>
      <c r="I308" s="232"/>
      <c r="J308" s="232"/>
      <c r="K308" s="232"/>
      <c r="L308" s="232"/>
      <c r="M308" s="232"/>
      <c r="N308" s="232"/>
      <c r="O308" s="232"/>
      <c r="P308" s="232"/>
      <c r="Q308" s="232"/>
      <c r="R308" s="232"/>
      <c r="S308" s="232"/>
      <c r="T308" s="232"/>
      <c r="U308" s="232"/>
      <c r="V308" s="232"/>
      <c r="W308" s="232"/>
      <c r="X308" s="21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137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29"/>
      <c r="B309" s="230"/>
      <c r="C309" s="267" t="s">
        <v>208</v>
      </c>
      <c r="D309" s="238"/>
      <c r="E309" s="239">
        <v>32.521500000000003</v>
      </c>
      <c r="F309" s="232"/>
      <c r="G309" s="232"/>
      <c r="H309" s="232"/>
      <c r="I309" s="232"/>
      <c r="J309" s="232"/>
      <c r="K309" s="232"/>
      <c r="L309" s="232"/>
      <c r="M309" s="232"/>
      <c r="N309" s="232"/>
      <c r="O309" s="232"/>
      <c r="P309" s="232"/>
      <c r="Q309" s="232"/>
      <c r="R309" s="232"/>
      <c r="S309" s="232"/>
      <c r="T309" s="232"/>
      <c r="U309" s="232"/>
      <c r="V309" s="232"/>
      <c r="W309" s="232"/>
      <c r="X309" s="212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137</v>
      </c>
      <c r="AH309" s="212">
        <v>1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29"/>
      <c r="B310" s="230"/>
      <c r="C310" s="263" t="s">
        <v>246</v>
      </c>
      <c r="D310" s="234"/>
      <c r="E310" s="235"/>
      <c r="F310" s="232"/>
      <c r="G310" s="232"/>
      <c r="H310" s="232"/>
      <c r="I310" s="232"/>
      <c r="J310" s="232"/>
      <c r="K310" s="232"/>
      <c r="L310" s="232"/>
      <c r="M310" s="232"/>
      <c r="N310" s="232"/>
      <c r="O310" s="232"/>
      <c r="P310" s="232"/>
      <c r="Q310" s="232"/>
      <c r="R310" s="232"/>
      <c r="S310" s="232"/>
      <c r="T310" s="232"/>
      <c r="U310" s="232"/>
      <c r="V310" s="232"/>
      <c r="W310" s="232"/>
      <c r="X310" s="21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137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29"/>
      <c r="B311" s="230"/>
      <c r="C311" s="263" t="s">
        <v>202</v>
      </c>
      <c r="D311" s="234"/>
      <c r="E311" s="235"/>
      <c r="F311" s="232"/>
      <c r="G311" s="232"/>
      <c r="H311" s="232"/>
      <c r="I311" s="232"/>
      <c r="J311" s="232"/>
      <c r="K311" s="232"/>
      <c r="L311" s="232"/>
      <c r="M311" s="232"/>
      <c r="N311" s="232"/>
      <c r="O311" s="232"/>
      <c r="P311" s="232"/>
      <c r="Q311" s="232"/>
      <c r="R311" s="232"/>
      <c r="S311" s="232"/>
      <c r="T311" s="232"/>
      <c r="U311" s="232"/>
      <c r="V311" s="232"/>
      <c r="W311" s="232"/>
      <c r="X311" s="21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137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29"/>
      <c r="B312" s="230"/>
      <c r="C312" s="263" t="s">
        <v>239</v>
      </c>
      <c r="D312" s="234"/>
      <c r="E312" s="235"/>
      <c r="F312" s="232"/>
      <c r="G312" s="232"/>
      <c r="H312" s="232"/>
      <c r="I312" s="232"/>
      <c r="J312" s="232"/>
      <c r="K312" s="232"/>
      <c r="L312" s="232"/>
      <c r="M312" s="232"/>
      <c r="N312" s="232"/>
      <c r="O312" s="232"/>
      <c r="P312" s="232"/>
      <c r="Q312" s="232"/>
      <c r="R312" s="232"/>
      <c r="S312" s="232"/>
      <c r="T312" s="232"/>
      <c r="U312" s="232"/>
      <c r="V312" s="232"/>
      <c r="W312" s="232"/>
      <c r="X312" s="212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137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ht="22.5" outlineLevel="1" x14ac:dyDescent="0.2">
      <c r="A313" s="229"/>
      <c r="B313" s="230"/>
      <c r="C313" s="263" t="s">
        <v>240</v>
      </c>
      <c r="D313" s="234"/>
      <c r="E313" s="235"/>
      <c r="F313" s="232"/>
      <c r="G313" s="232"/>
      <c r="H313" s="232"/>
      <c r="I313" s="232"/>
      <c r="J313" s="232"/>
      <c r="K313" s="232"/>
      <c r="L313" s="232"/>
      <c r="M313" s="232"/>
      <c r="N313" s="232"/>
      <c r="O313" s="232"/>
      <c r="P313" s="232"/>
      <c r="Q313" s="232"/>
      <c r="R313" s="232"/>
      <c r="S313" s="232"/>
      <c r="T313" s="232"/>
      <c r="U313" s="232"/>
      <c r="V313" s="232"/>
      <c r="W313" s="232"/>
      <c r="X313" s="21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137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29"/>
      <c r="B314" s="230"/>
      <c r="C314" s="263" t="s">
        <v>241</v>
      </c>
      <c r="D314" s="234"/>
      <c r="E314" s="235"/>
      <c r="F314" s="232"/>
      <c r="G314" s="232"/>
      <c r="H314" s="232"/>
      <c r="I314" s="232"/>
      <c r="J314" s="232"/>
      <c r="K314" s="232"/>
      <c r="L314" s="232"/>
      <c r="M314" s="232"/>
      <c r="N314" s="232"/>
      <c r="O314" s="232"/>
      <c r="P314" s="232"/>
      <c r="Q314" s="232"/>
      <c r="R314" s="232"/>
      <c r="S314" s="232"/>
      <c r="T314" s="232"/>
      <c r="U314" s="232"/>
      <c r="V314" s="232"/>
      <c r="W314" s="232"/>
      <c r="X314" s="21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137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29"/>
      <c r="B315" s="230"/>
      <c r="C315" s="263" t="s">
        <v>335</v>
      </c>
      <c r="D315" s="234"/>
      <c r="E315" s="235"/>
      <c r="F315" s="232"/>
      <c r="G315" s="232"/>
      <c r="H315" s="232"/>
      <c r="I315" s="232"/>
      <c r="J315" s="232"/>
      <c r="K315" s="232"/>
      <c r="L315" s="232"/>
      <c r="M315" s="232"/>
      <c r="N315" s="232"/>
      <c r="O315" s="232"/>
      <c r="P315" s="232"/>
      <c r="Q315" s="232"/>
      <c r="R315" s="232"/>
      <c r="S315" s="232"/>
      <c r="T315" s="232"/>
      <c r="U315" s="232"/>
      <c r="V315" s="232"/>
      <c r="W315" s="232"/>
      <c r="X315" s="212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137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29"/>
      <c r="B316" s="230"/>
      <c r="C316" s="263" t="s">
        <v>243</v>
      </c>
      <c r="D316" s="234"/>
      <c r="E316" s="235">
        <v>8.370000000000001</v>
      </c>
      <c r="F316" s="232"/>
      <c r="G316" s="232"/>
      <c r="H316" s="232"/>
      <c r="I316" s="232"/>
      <c r="J316" s="232"/>
      <c r="K316" s="232"/>
      <c r="L316" s="232"/>
      <c r="M316" s="232"/>
      <c r="N316" s="232"/>
      <c r="O316" s="232"/>
      <c r="P316" s="232"/>
      <c r="Q316" s="232"/>
      <c r="R316" s="232"/>
      <c r="S316" s="232"/>
      <c r="T316" s="232"/>
      <c r="U316" s="232"/>
      <c r="V316" s="232"/>
      <c r="W316" s="232"/>
      <c r="X316" s="21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137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29"/>
      <c r="B317" s="230"/>
      <c r="C317" s="263" t="s">
        <v>244</v>
      </c>
      <c r="D317" s="234"/>
      <c r="E317" s="235">
        <v>3.87</v>
      </c>
      <c r="F317" s="232"/>
      <c r="G317" s="232"/>
      <c r="H317" s="232"/>
      <c r="I317" s="232"/>
      <c r="J317" s="232"/>
      <c r="K317" s="232"/>
      <c r="L317" s="232"/>
      <c r="M317" s="232"/>
      <c r="N317" s="232"/>
      <c r="O317" s="232"/>
      <c r="P317" s="232"/>
      <c r="Q317" s="232"/>
      <c r="R317" s="232"/>
      <c r="S317" s="232"/>
      <c r="T317" s="232"/>
      <c r="U317" s="232"/>
      <c r="V317" s="232"/>
      <c r="W317" s="232"/>
      <c r="X317" s="21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137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29"/>
      <c r="B318" s="230"/>
      <c r="C318" s="263" t="s">
        <v>245</v>
      </c>
      <c r="D318" s="234"/>
      <c r="E318" s="235">
        <v>7.03</v>
      </c>
      <c r="F318" s="232"/>
      <c r="G318" s="232"/>
      <c r="H318" s="232"/>
      <c r="I318" s="232"/>
      <c r="J318" s="232"/>
      <c r="K318" s="232"/>
      <c r="L318" s="232"/>
      <c r="M318" s="232"/>
      <c r="N318" s="232"/>
      <c r="O318" s="232"/>
      <c r="P318" s="232"/>
      <c r="Q318" s="232"/>
      <c r="R318" s="232"/>
      <c r="S318" s="232"/>
      <c r="T318" s="232"/>
      <c r="U318" s="232"/>
      <c r="V318" s="232"/>
      <c r="W318" s="232"/>
      <c r="X318" s="212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137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ht="33.75" outlineLevel="1" x14ac:dyDescent="0.2">
      <c r="A319" s="247">
        <v>55</v>
      </c>
      <c r="B319" s="248" t="s">
        <v>336</v>
      </c>
      <c r="C319" s="262" t="s">
        <v>337</v>
      </c>
      <c r="D319" s="249" t="s">
        <v>338</v>
      </c>
      <c r="E319" s="250">
        <v>20.907</v>
      </c>
      <c r="F319" s="251"/>
      <c r="G319" s="252">
        <f>ROUND(E319*F319,2)</f>
        <v>0</v>
      </c>
      <c r="H319" s="233"/>
      <c r="I319" s="232">
        <f>ROUND(E319*H319,2)</f>
        <v>0</v>
      </c>
      <c r="J319" s="233"/>
      <c r="K319" s="232">
        <f>ROUND(E319*J319,2)</f>
        <v>0</v>
      </c>
      <c r="L319" s="232">
        <v>21</v>
      </c>
      <c r="M319" s="232">
        <f>G319*(1+L319/100)</f>
        <v>0</v>
      </c>
      <c r="N319" s="232">
        <v>0</v>
      </c>
      <c r="O319" s="232">
        <f>ROUND(E319*N319,2)</f>
        <v>0</v>
      </c>
      <c r="P319" s="232">
        <v>0</v>
      </c>
      <c r="Q319" s="232">
        <f>ROUND(E319*P319,2)</f>
        <v>0</v>
      </c>
      <c r="R319" s="232"/>
      <c r="S319" s="232" t="s">
        <v>198</v>
      </c>
      <c r="T319" s="232" t="s">
        <v>176</v>
      </c>
      <c r="U319" s="232">
        <v>0</v>
      </c>
      <c r="V319" s="232">
        <f>ROUND(E319*U319,2)</f>
        <v>0</v>
      </c>
      <c r="W319" s="232"/>
      <c r="X319" s="21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135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ht="22.5" outlineLevel="1" x14ac:dyDescent="0.2">
      <c r="A320" s="229"/>
      <c r="B320" s="230"/>
      <c r="C320" s="263" t="s">
        <v>339</v>
      </c>
      <c r="D320" s="234"/>
      <c r="E320" s="235"/>
      <c r="F320" s="232"/>
      <c r="G320" s="232"/>
      <c r="H320" s="232"/>
      <c r="I320" s="232"/>
      <c r="J320" s="232"/>
      <c r="K320" s="232"/>
      <c r="L320" s="232"/>
      <c r="M320" s="232"/>
      <c r="N320" s="232"/>
      <c r="O320" s="232"/>
      <c r="P320" s="232"/>
      <c r="Q320" s="232"/>
      <c r="R320" s="232"/>
      <c r="S320" s="232"/>
      <c r="T320" s="232"/>
      <c r="U320" s="232"/>
      <c r="V320" s="232"/>
      <c r="W320" s="232"/>
      <c r="X320" s="212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137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29"/>
      <c r="B321" s="230"/>
      <c r="C321" s="263" t="s">
        <v>239</v>
      </c>
      <c r="D321" s="234"/>
      <c r="E321" s="235"/>
      <c r="F321" s="232"/>
      <c r="G321" s="232"/>
      <c r="H321" s="232"/>
      <c r="I321" s="232"/>
      <c r="J321" s="232"/>
      <c r="K321" s="232"/>
      <c r="L321" s="232"/>
      <c r="M321" s="232"/>
      <c r="N321" s="232"/>
      <c r="O321" s="232"/>
      <c r="P321" s="232"/>
      <c r="Q321" s="232"/>
      <c r="R321" s="232"/>
      <c r="S321" s="232"/>
      <c r="T321" s="232"/>
      <c r="U321" s="232"/>
      <c r="V321" s="232"/>
      <c r="W321" s="232"/>
      <c r="X321" s="212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137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22.5" outlineLevel="1" x14ac:dyDescent="0.2">
      <c r="A322" s="229"/>
      <c r="B322" s="230"/>
      <c r="C322" s="263" t="s">
        <v>340</v>
      </c>
      <c r="D322" s="234"/>
      <c r="E322" s="235"/>
      <c r="F322" s="232"/>
      <c r="G322" s="232"/>
      <c r="H322" s="232"/>
      <c r="I322" s="232"/>
      <c r="J322" s="232"/>
      <c r="K322" s="232"/>
      <c r="L322" s="232"/>
      <c r="M322" s="232"/>
      <c r="N322" s="232"/>
      <c r="O322" s="232"/>
      <c r="P322" s="232"/>
      <c r="Q322" s="232"/>
      <c r="R322" s="232"/>
      <c r="S322" s="232"/>
      <c r="T322" s="232"/>
      <c r="U322" s="232"/>
      <c r="V322" s="232"/>
      <c r="W322" s="232"/>
      <c r="X322" s="21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137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29"/>
      <c r="B323" s="230"/>
      <c r="C323" s="263" t="s">
        <v>241</v>
      </c>
      <c r="D323" s="234"/>
      <c r="E323" s="235"/>
      <c r="F323" s="232"/>
      <c r="G323" s="232"/>
      <c r="H323" s="232"/>
      <c r="I323" s="232"/>
      <c r="J323" s="232"/>
      <c r="K323" s="232"/>
      <c r="L323" s="232"/>
      <c r="M323" s="232"/>
      <c r="N323" s="232"/>
      <c r="O323" s="232"/>
      <c r="P323" s="232"/>
      <c r="Q323" s="232"/>
      <c r="R323" s="232"/>
      <c r="S323" s="232"/>
      <c r="T323" s="232"/>
      <c r="U323" s="232"/>
      <c r="V323" s="232"/>
      <c r="W323" s="232"/>
      <c r="X323" s="212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137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29"/>
      <c r="B324" s="230"/>
      <c r="C324" s="263" t="s">
        <v>341</v>
      </c>
      <c r="D324" s="234"/>
      <c r="E324" s="235">
        <v>18.837000000000003</v>
      </c>
      <c r="F324" s="232"/>
      <c r="G324" s="232"/>
      <c r="H324" s="232"/>
      <c r="I324" s="232"/>
      <c r="J324" s="232"/>
      <c r="K324" s="232"/>
      <c r="L324" s="232"/>
      <c r="M324" s="232"/>
      <c r="N324" s="232"/>
      <c r="O324" s="232"/>
      <c r="P324" s="232"/>
      <c r="Q324" s="232"/>
      <c r="R324" s="232"/>
      <c r="S324" s="232"/>
      <c r="T324" s="232"/>
      <c r="U324" s="232"/>
      <c r="V324" s="232"/>
      <c r="W324" s="232"/>
      <c r="X324" s="212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137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29"/>
      <c r="B325" s="230"/>
      <c r="C325" s="263" t="s">
        <v>342</v>
      </c>
      <c r="D325" s="234"/>
      <c r="E325" s="235">
        <v>2.0700000000000003</v>
      </c>
      <c r="F325" s="232"/>
      <c r="G325" s="232"/>
      <c r="H325" s="232"/>
      <c r="I325" s="232"/>
      <c r="J325" s="232"/>
      <c r="K325" s="232"/>
      <c r="L325" s="232"/>
      <c r="M325" s="232"/>
      <c r="N325" s="232"/>
      <c r="O325" s="232"/>
      <c r="P325" s="232"/>
      <c r="Q325" s="232"/>
      <c r="R325" s="232"/>
      <c r="S325" s="232"/>
      <c r="T325" s="232"/>
      <c r="U325" s="232"/>
      <c r="V325" s="232"/>
      <c r="W325" s="232"/>
      <c r="X325" s="212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137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22.5" outlineLevel="1" x14ac:dyDescent="0.2">
      <c r="A326" s="247">
        <v>56</v>
      </c>
      <c r="B326" s="248" t="s">
        <v>343</v>
      </c>
      <c r="C326" s="262" t="s">
        <v>344</v>
      </c>
      <c r="D326" s="249" t="s">
        <v>194</v>
      </c>
      <c r="E326" s="250">
        <v>40.800000000000004</v>
      </c>
      <c r="F326" s="251"/>
      <c r="G326" s="252">
        <f>ROUND(E326*F326,2)</f>
        <v>0</v>
      </c>
      <c r="H326" s="233"/>
      <c r="I326" s="232">
        <f>ROUND(E326*H326,2)</f>
        <v>0</v>
      </c>
      <c r="J326" s="233"/>
      <c r="K326" s="232">
        <f>ROUND(E326*J326,2)</f>
        <v>0</v>
      </c>
      <c r="L326" s="232">
        <v>21</v>
      </c>
      <c r="M326" s="232">
        <f>G326*(1+L326/100)</f>
        <v>0</v>
      </c>
      <c r="N326" s="232">
        <v>0</v>
      </c>
      <c r="O326" s="232">
        <f>ROUND(E326*N326,2)</f>
        <v>0</v>
      </c>
      <c r="P326" s="232">
        <v>0</v>
      </c>
      <c r="Q326" s="232">
        <f>ROUND(E326*P326,2)</f>
        <v>0</v>
      </c>
      <c r="R326" s="232"/>
      <c r="S326" s="232" t="s">
        <v>198</v>
      </c>
      <c r="T326" s="232" t="s">
        <v>176</v>
      </c>
      <c r="U326" s="232">
        <v>0.15000000000000002</v>
      </c>
      <c r="V326" s="232">
        <f>ROUND(E326*U326,2)</f>
        <v>6.12</v>
      </c>
      <c r="W326" s="232"/>
      <c r="X326" s="212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135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ht="22.5" outlineLevel="1" x14ac:dyDescent="0.2">
      <c r="A327" s="229"/>
      <c r="B327" s="230"/>
      <c r="C327" s="263" t="s">
        <v>265</v>
      </c>
      <c r="D327" s="234"/>
      <c r="E327" s="235"/>
      <c r="F327" s="232"/>
      <c r="G327" s="232"/>
      <c r="H327" s="232"/>
      <c r="I327" s="232"/>
      <c r="J327" s="232"/>
      <c r="K327" s="232"/>
      <c r="L327" s="232"/>
      <c r="M327" s="232"/>
      <c r="N327" s="232"/>
      <c r="O327" s="232"/>
      <c r="P327" s="232"/>
      <c r="Q327" s="232"/>
      <c r="R327" s="232"/>
      <c r="S327" s="232"/>
      <c r="T327" s="232"/>
      <c r="U327" s="232"/>
      <c r="V327" s="232"/>
      <c r="W327" s="232"/>
      <c r="X327" s="212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137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29"/>
      <c r="B328" s="230"/>
      <c r="C328" s="263" t="s">
        <v>241</v>
      </c>
      <c r="D328" s="234"/>
      <c r="E328" s="235"/>
      <c r="F328" s="232"/>
      <c r="G328" s="232"/>
      <c r="H328" s="232"/>
      <c r="I328" s="232"/>
      <c r="J328" s="232"/>
      <c r="K328" s="232"/>
      <c r="L328" s="232"/>
      <c r="M328" s="232"/>
      <c r="N328" s="232"/>
      <c r="O328" s="232"/>
      <c r="P328" s="232"/>
      <c r="Q328" s="232"/>
      <c r="R328" s="232"/>
      <c r="S328" s="232"/>
      <c r="T328" s="232"/>
      <c r="U328" s="232"/>
      <c r="V328" s="232"/>
      <c r="W328" s="232"/>
      <c r="X328" s="212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137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29"/>
      <c r="B329" s="230"/>
      <c r="C329" s="263" t="s">
        <v>345</v>
      </c>
      <c r="D329" s="234"/>
      <c r="E329" s="235">
        <v>27.900000000000002</v>
      </c>
      <c r="F329" s="232"/>
      <c r="G329" s="232"/>
      <c r="H329" s="232"/>
      <c r="I329" s="232"/>
      <c r="J329" s="232"/>
      <c r="K329" s="232"/>
      <c r="L329" s="232"/>
      <c r="M329" s="232"/>
      <c r="N329" s="232"/>
      <c r="O329" s="232"/>
      <c r="P329" s="232"/>
      <c r="Q329" s="232"/>
      <c r="R329" s="232"/>
      <c r="S329" s="232"/>
      <c r="T329" s="232"/>
      <c r="U329" s="232"/>
      <c r="V329" s="232"/>
      <c r="W329" s="232"/>
      <c r="X329" s="212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137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29"/>
      <c r="B330" s="230"/>
      <c r="C330" s="263" t="s">
        <v>346</v>
      </c>
      <c r="D330" s="234"/>
      <c r="E330" s="235">
        <v>12.9</v>
      </c>
      <c r="F330" s="232"/>
      <c r="G330" s="232"/>
      <c r="H330" s="232"/>
      <c r="I330" s="232"/>
      <c r="J330" s="232"/>
      <c r="K330" s="232"/>
      <c r="L330" s="232"/>
      <c r="M330" s="232"/>
      <c r="N330" s="232"/>
      <c r="O330" s="232"/>
      <c r="P330" s="232"/>
      <c r="Q330" s="232"/>
      <c r="R330" s="232"/>
      <c r="S330" s="232"/>
      <c r="T330" s="232"/>
      <c r="U330" s="232"/>
      <c r="V330" s="232"/>
      <c r="W330" s="232"/>
      <c r="X330" s="212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137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29">
        <v>57</v>
      </c>
      <c r="B331" s="230" t="s">
        <v>347</v>
      </c>
      <c r="C331" s="268" t="s">
        <v>348</v>
      </c>
      <c r="D331" s="231" t="s">
        <v>0</v>
      </c>
      <c r="E331" s="259"/>
      <c r="F331" s="233"/>
      <c r="G331" s="232">
        <f>ROUND(E331*F331,2)</f>
        <v>0</v>
      </c>
      <c r="H331" s="233"/>
      <c r="I331" s="232">
        <f>ROUND(E331*H331,2)</f>
        <v>0</v>
      </c>
      <c r="J331" s="233"/>
      <c r="K331" s="232">
        <f>ROUND(E331*J331,2)</f>
        <v>0</v>
      </c>
      <c r="L331" s="232">
        <v>21</v>
      </c>
      <c r="M331" s="232">
        <f>G331*(1+L331/100)</f>
        <v>0</v>
      </c>
      <c r="N331" s="232">
        <v>0</v>
      </c>
      <c r="O331" s="232">
        <f>ROUND(E331*N331,2)</f>
        <v>0</v>
      </c>
      <c r="P331" s="232">
        <v>0</v>
      </c>
      <c r="Q331" s="232">
        <f>ROUND(E331*P331,2)</f>
        <v>0</v>
      </c>
      <c r="R331" s="232"/>
      <c r="S331" s="232" t="s">
        <v>134</v>
      </c>
      <c r="T331" s="232" t="s">
        <v>134</v>
      </c>
      <c r="U331" s="232">
        <v>0</v>
      </c>
      <c r="V331" s="232">
        <f>ROUND(E331*U331,2)</f>
        <v>0</v>
      </c>
      <c r="W331" s="232"/>
      <c r="X331" s="212"/>
      <c r="Y331" s="212"/>
      <c r="Z331" s="212"/>
      <c r="AA331" s="212"/>
      <c r="AB331" s="212"/>
      <c r="AC331" s="212"/>
      <c r="AD331" s="212"/>
      <c r="AE331" s="212"/>
      <c r="AF331" s="212"/>
      <c r="AG331" s="212" t="s">
        <v>316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x14ac:dyDescent="0.2">
      <c r="A332" s="241" t="s">
        <v>129</v>
      </c>
      <c r="B332" s="242" t="s">
        <v>86</v>
      </c>
      <c r="C332" s="261" t="s">
        <v>87</v>
      </c>
      <c r="D332" s="243"/>
      <c r="E332" s="244"/>
      <c r="F332" s="245"/>
      <c r="G332" s="246">
        <f>SUMIF(AG333:AG339,"&lt;&gt;NOR",G333:G339)</f>
        <v>0</v>
      </c>
      <c r="H332" s="240"/>
      <c r="I332" s="240">
        <f>SUM(I333:I339)</f>
        <v>0</v>
      </c>
      <c r="J332" s="240"/>
      <c r="K332" s="240">
        <f>SUM(K333:K339)</f>
        <v>0</v>
      </c>
      <c r="L332" s="240"/>
      <c r="M332" s="240">
        <f>SUM(M333:M339)</f>
        <v>0</v>
      </c>
      <c r="N332" s="240"/>
      <c r="O332" s="240">
        <f>SUM(O333:O339)</f>
        <v>0.05</v>
      </c>
      <c r="P332" s="240"/>
      <c r="Q332" s="240">
        <f>SUM(Q333:Q339)</f>
        <v>0</v>
      </c>
      <c r="R332" s="240"/>
      <c r="S332" s="240"/>
      <c r="T332" s="240"/>
      <c r="U332" s="240"/>
      <c r="V332" s="240">
        <f>SUM(V333:V339)</f>
        <v>4.05</v>
      </c>
      <c r="W332" s="240"/>
      <c r="AG332" t="s">
        <v>130</v>
      </c>
    </row>
    <row r="333" spans="1:60" ht="22.5" outlineLevel="1" x14ac:dyDescent="0.2">
      <c r="A333" s="247">
        <v>58</v>
      </c>
      <c r="B333" s="248" t="s">
        <v>349</v>
      </c>
      <c r="C333" s="262" t="s">
        <v>350</v>
      </c>
      <c r="D333" s="249" t="s">
        <v>155</v>
      </c>
      <c r="E333" s="250">
        <v>50.63</v>
      </c>
      <c r="F333" s="251"/>
      <c r="G333" s="252">
        <f>ROUND(E333*F333,2)</f>
        <v>0</v>
      </c>
      <c r="H333" s="233"/>
      <c r="I333" s="232">
        <f>ROUND(E333*H333,2)</f>
        <v>0</v>
      </c>
      <c r="J333" s="233"/>
      <c r="K333" s="232">
        <f>ROUND(E333*J333,2)</f>
        <v>0</v>
      </c>
      <c r="L333" s="232">
        <v>21</v>
      </c>
      <c r="M333" s="232">
        <f>G333*(1+L333/100)</f>
        <v>0</v>
      </c>
      <c r="N333" s="232">
        <v>1.0200000000000001E-3</v>
      </c>
      <c r="O333" s="232">
        <f>ROUND(E333*N333,2)</f>
        <v>0.05</v>
      </c>
      <c r="P333" s="232">
        <v>0</v>
      </c>
      <c r="Q333" s="232">
        <f>ROUND(E333*P333,2)</f>
        <v>0</v>
      </c>
      <c r="R333" s="232"/>
      <c r="S333" s="232" t="s">
        <v>134</v>
      </c>
      <c r="T333" s="232" t="s">
        <v>134</v>
      </c>
      <c r="U333" s="232">
        <v>0.08</v>
      </c>
      <c r="V333" s="232">
        <f>ROUND(E333*U333,2)</f>
        <v>4.05</v>
      </c>
      <c r="W333" s="232"/>
      <c r="X333" s="212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135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ht="22.5" outlineLevel="1" x14ac:dyDescent="0.2">
      <c r="A334" s="229"/>
      <c r="B334" s="230"/>
      <c r="C334" s="263" t="s">
        <v>265</v>
      </c>
      <c r="D334" s="234"/>
      <c r="E334" s="235"/>
      <c r="F334" s="232"/>
      <c r="G334" s="232"/>
      <c r="H334" s="232"/>
      <c r="I334" s="232"/>
      <c r="J334" s="232"/>
      <c r="K334" s="232"/>
      <c r="L334" s="232"/>
      <c r="M334" s="232"/>
      <c r="N334" s="232"/>
      <c r="O334" s="232"/>
      <c r="P334" s="232"/>
      <c r="Q334" s="232"/>
      <c r="R334" s="232"/>
      <c r="S334" s="232"/>
      <c r="T334" s="232"/>
      <c r="U334" s="232"/>
      <c r="V334" s="232"/>
      <c r="W334" s="232"/>
      <c r="X334" s="212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137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29"/>
      <c r="B335" s="230"/>
      <c r="C335" s="263" t="s">
        <v>241</v>
      </c>
      <c r="D335" s="234"/>
      <c r="E335" s="235"/>
      <c r="F335" s="232"/>
      <c r="G335" s="232"/>
      <c r="H335" s="232"/>
      <c r="I335" s="232"/>
      <c r="J335" s="232"/>
      <c r="K335" s="232"/>
      <c r="L335" s="232"/>
      <c r="M335" s="232"/>
      <c r="N335" s="232"/>
      <c r="O335" s="232"/>
      <c r="P335" s="232"/>
      <c r="Q335" s="232"/>
      <c r="R335" s="232"/>
      <c r="S335" s="232"/>
      <c r="T335" s="232"/>
      <c r="U335" s="232"/>
      <c r="V335" s="232"/>
      <c r="W335" s="232"/>
      <c r="X335" s="212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137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29"/>
      <c r="B336" s="230"/>
      <c r="C336" s="263" t="s">
        <v>266</v>
      </c>
      <c r="D336" s="234"/>
      <c r="E336" s="235"/>
      <c r="F336" s="232"/>
      <c r="G336" s="232"/>
      <c r="H336" s="232"/>
      <c r="I336" s="232"/>
      <c r="J336" s="232"/>
      <c r="K336" s="232"/>
      <c r="L336" s="232"/>
      <c r="M336" s="232"/>
      <c r="N336" s="232"/>
      <c r="O336" s="232"/>
      <c r="P336" s="232"/>
      <c r="Q336" s="232"/>
      <c r="R336" s="232"/>
      <c r="S336" s="232"/>
      <c r="T336" s="232"/>
      <c r="U336" s="232"/>
      <c r="V336" s="232"/>
      <c r="W336" s="232"/>
      <c r="X336" s="212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137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29"/>
      <c r="B337" s="230"/>
      <c r="C337" s="263" t="s">
        <v>267</v>
      </c>
      <c r="D337" s="234"/>
      <c r="E337" s="235">
        <v>41.5</v>
      </c>
      <c r="F337" s="232"/>
      <c r="G337" s="232"/>
      <c r="H337" s="232"/>
      <c r="I337" s="232"/>
      <c r="J337" s="232"/>
      <c r="K337" s="232"/>
      <c r="L337" s="232"/>
      <c r="M337" s="232"/>
      <c r="N337" s="232"/>
      <c r="O337" s="232"/>
      <c r="P337" s="232"/>
      <c r="Q337" s="232"/>
      <c r="R337" s="232"/>
      <c r="S337" s="232"/>
      <c r="T337" s="232"/>
      <c r="U337" s="232"/>
      <c r="V337" s="232"/>
      <c r="W337" s="232"/>
      <c r="X337" s="212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137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29"/>
      <c r="B338" s="230"/>
      <c r="C338" s="263" t="s">
        <v>268</v>
      </c>
      <c r="D338" s="234"/>
      <c r="E338" s="235">
        <v>9.1300000000000008</v>
      </c>
      <c r="F338" s="232"/>
      <c r="G338" s="232"/>
      <c r="H338" s="232"/>
      <c r="I338" s="232"/>
      <c r="J338" s="232"/>
      <c r="K338" s="232"/>
      <c r="L338" s="232"/>
      <c r="M338" s="232"/>
      <c r="N338" s="232"/>
      <c r="O338" s="232"/>
      <c r="P338" s="232"/>
      <c r="Q338" s="232"/>
      <c r="R338" s="232"/>
      <c r="S338" s="232"/>
      <c r="T338" s="232"/>
      <c r="U338" s="232"/>
      <c r="V338" s="232"/>
      <c r="W338" s="232"/>
      <c r="X338" s="212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137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29">
        <v>59</v>
      </c>
      <c r="B339" s="230" t="s">
        <v>351</v>
      </c>
      <c r="C339" s="268" t="s">
        <v>352</v>
      </c>
      <c r="D339" s="231" t="s">
        <v>0</v>
      </c>
      <c r="E339" s="259"/>
      <c r="F339" s="233"/>
      <c r="G339" s="232">
        <f>ROUND(E339*F339,2)</f>
        <v>0</v>
      </c>
      <c r="H339" s="233"/>
      <c r="I339" s="232">
        <f>ROUND(E339*H339,2)</f>
        <v>0</v>
      </c>
      <c r="J339" s="233"/>
      <c r="K339" s="232">
        <f>ROUND(E339*J339,2)</f>
        <v>0</v>
      </c>
      <c r="L339" s="232">
        <v>21</v>
      </c>
      <c r="M339" s="232">
        <f>G339*(1+L339/100)</f>
        <v>0</v>
      </c>
      <c r="N339" s="232">
        <v>0</v>
      </c>
      <c r="O339" s="232">
        <f>ROUND(E339*N339,2)</f>
        <v>0</v>
      </c>
      <c r="P339" s="232">
        <v>0</v>
      </c>
      <c r="Q339" s="232">
        <f>ROUND(E339*P339,2)</f>
        <v>0</v>
      </c>
      <c r="R339" s="232"/>
      <c r="S339" s="232" t="s">
        <v>134</v>
      </c>
      <c r="T339" s="232" t="s">
        <v>134</v>
      </c>
      <c r="U339" s="232">
        <v>0</v>
      </c>
      <c r="V339" s="232">
        <f>ROUND(E339*U339,2)</f>
        <v>0</v>
      </c>
      <c r="W339" s="232"/>
      <c r="X339" s="212"/>
      <c r="Y339" s="212"/>
      <c r="Z339" s="212"/>
      <c r="AA339" s="212"/>
      <c r="AB339" s="212"/>
      <c r="AC339" s="212"/>
      <c r="AD339" s="212"/>
      <c r="AE339" s="212"/>
      <c r="AF339" s="212"/>
      <c r="AG339" s="212" t="s">
        <v>316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x14ac:dyDescent="0.2">
      <c r="A340" s="241" t="s">
        <v>129</v>
      </c>
      <c r="B340" s="242" t="s">
        <v>88</v>
      </c>
      <c r="C340" s="261" t="s">
        <v>89</v>
      </c>
      <c r="D340" s="243"/>
      <c r="E340" s="244"/>
      <c r="F340" s="245"/>
      <c r="G340" s="246">
        <f>SUMIF(AG341:AG343,"&lt;&gt;NOR",G341:G343)</f>
        <v>0</v>
      </c>
      <c r="H340" s="240"/>
      <c r="I340" s="240">
        <f>SUM(I341:I343)</f>
        <v>0</v>
      </c>
      <c r="J340" s="240"/>
      <c r="K340" s="240">
        <f>SUM(K341:K343)</f>
        <v>0</v>
      </c>
      <c r="L340" s="240"/>
      <c r="M340" s="240">
        <f>SUM(M341:M343)</f>
        <v>0</v>
      </c>
      <c r="N340" s="240"/>
      <c r="O340" s="240">
        <f>SUM(O341:O343)</f>
        <v>0</v>
      </c>
      <c r="P340" s="240"/>
      <c r="Q340" s="240">
        <f>SUM(Q341:Q343)</f>
        <v>0.48</v>
      </c>
      <c r="R340" s="240"/>
      <c r="S340" s="240"/>
      <c r="T340" s="240"/>
      <c r="U340" s="240"/>
      <c r="V340" s="240">
        <f>SUM(V341:V343)</f>
        <v>0.31</v>
      </c>
      <c r="W340" s="240"/>
      <c r="AG340" t="s">
        <v>130</v>
      </c>
    </row>
    <row r="341" spans="1:60" ht="22.5" outlineLevel="1" x14ac:dyDescent="0.2">
      <c r="A341" s="253">
        <v>60</v>
      </c>
      <c r="B341" s="254" t="s">
        <v>353</v>
      </c>
      <c r="C341" s="266" t="s">
        <v>354</v>
      </c>
      <c r="D341" s="255" t="s">
        <v>355</v>
      </c>
      <c r="E341" s="256">
        <v>1</v>
      </c>
      <c r="F341" s="257"/>
      <c r="G341" s="258">
        <f>ROUND(E341*F341,2)</f>
        <v>0</v>
      </c>
      <c r="H341" s="233"/>
      <c r="I341" s="232">
        <f>ROUND(E341*H341,2)</f>
        <v>0</v>
      </c>
      <c r="J341" s="233"/>
      <c r="K341" s="232">
        <f>ROUND(E341*J341,2)</f>
        <v>0</v>
      </c>
      <c r="L341" s="232">
        <v>21</v>
      </c>
      <c r="M341" s="232">
        <f>G341*(1+L341/100)</f>
        <v>0</v>
      </c>
      <c r="N341" s="232">
        <v>0</v>
      </c>
      <c r="O341" s="232">
        <f>ROUND(E341*N341,2)</f>
        <v>0</v>
      </c>
      <c r="P341" s="232">
        <v>6.7000000000000004E-2</v>
      </c>
      <c r="Q341" s="232">
        <f>ROUND(E341*P341,2)</f>
        <v>7.0000000000000007E-2</v>
      </c>
      <c r="R341" s="232"/>
      <c r="S341" s="232" t="s">
        <v>198</v>
      </c>
      <c r="T341" s="232" t="s">
        <v>176</v>
      </c>
      <c r="U341" s="232">
        <v>0.31000000000000005</v>
      </c>
      <c r="V341" s="232">
        <f>ROUND(E341*U341,2)</f>
        <v>0.31</v>
      </c>
      <c r="W341" s="232"/>
      <c r="X341" s="212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135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ht="22.5" outlineLevel="1" x14ac:dyDescent="0.2">
      <c r="A342" s="253">
        <v>61</v>
      </c>
      <c r="B342" s="254" t="s">
        <v>356</v>
      </c>
      <c r="C342" s="266" t="s">
        <v>357</v>
      </c>
      <c r="D342" s="255" t="s">
        <v>168</v>
      </c>
      <c r="E342" s="256">
        <v>1</v>
      </c>
      <c r="F342" s="257"/>
      <c r="G342" s="258">
        <f>ROUND(E342*F342,2)</f>
        <v>0</v>
      </c>
      <c r="H342" s="233"/>
      <c r="I342" s="232">
        <f>ROUND(E342*H342,2)</f>
        <v>0</v>
      </c>
      <c r="J342" s="233"/>
      <c r="K342" s="232">
        <f>ROUND(E342*J342,2)</f>
        <v>0</v>
      </c>
      <c r="L342" s="232">
        <v>21</v>
      </c>
      <c r="M342" s="232">
        <f>G342*(1+L342/100)</f>
        <v>0</v>
      </c>
      <c r="N342" s="232">
        <v>0</v>
      </c>
      <c r="O342" s="232">
        <f>ROUND(E342*N342,2)</f>
        <v>0</v>
      </c>
      <c r="P342" s="232">
        <v>3.1870000000000002E-2</v>
      </c>
      <c r="Q342" s="232">
        <f>ROUND(E342*P342,2)</f>
        <v>0.03</v>
      </c>
      <c r="R342" s="232"/>
      <c r="S342" s="232" t="s">
        <v>198</v>
      </c>
      <c r="T342" s="232" t="s">
        <v>176</v>
      </c>
      <c r="U342" s="232">
        <v>0</v>
      </c>
      <c r="V342" s="232">
        <f>ROUND(E342*U342,2)</f>
        <v>0</v>
      </c>
      <c r="W342" s="232"/>
      <c r="X342" s="212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165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ht="22.5" outlineLevel="1" x14ac:dyDescent="0.2">
      <c r="A343" s="253">
        <v>62</v>
      </c>
      <c r="B343" s="254" t="s">
        <v>358</v>
      </c>
      <c r="C343" s="266" t="s">
        <v>359</v>
      </c>
      <c r="D343" s="255" t="s">
        <v>168</v>
      </c>
      <c r="E343" s="256">
        <v>1</v>
      </c>
      <c r="F343" s="257"/>
      <c r="G343" s="258">
        <f>ROUND(E343*F343,2)</f>
        <v>0</v>
      </c>
      <c r="H343" s="233"/>
      <c r="I343" s="232">
        <f>ROUND(E343*H343,2)</f>
        <v>0</v>
      </c>
      <c r="J343" s="233"/>
      <c r="K343" s="232">
        <f>ROUND(E343*J343,2)</f>
        <v>0</v>
      </c>
      <c r="L343" s="232">
        <v>21</v>
      </c>
      <c r="M343" s="232">
        <f>G343*(1+L343/100)</f>
        <v>0</v>
      </c>
      <c r="N343" s="232">
        <v>9.5000000000000011E-4</v>
      </c>
      <c r="O343" s="232">
        <f>ROUND(E343*N343,2)</f>
        <v>0</v>
      </c>
      <c r="P343" s="232">
        <v>0.38472000000000001</v>
      </c>
      <c r="Q343" s="232">
        <f>ROUND(E343*P343,2)</f>
        <v>0.38</v>
      </c>
      <c r="R343" s="232"/>
      <c r="S343" s="232" t="s">
        <v>198</v>
      </c>
      <c r="T343" s="232" t="s">
        <v>176</v>
      </c>
      <c r="U343" s="232">
        <v>0</v>
      </c>
      <c r="V343" s="232">
        <f>ROUND(E343*U343,2)</f>
        <v>0</v>
      </c>
      <c r="W343" s="232"/>
      <c r="X343" s="212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165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x14ac:dyDescent="0.2">
      <c r="A344" s="241" t="s">
        <v>129</v>
      </c>
      <c r="B344" s="242" t="s">
        <v>90</v>
      </c>
      <c r="C344" s="261" t="s">
        <v>91</v>
      </c>
      <c r="D344" s="243"/>
      <c r="E344" s="244"/>
      <c r="F344" s="245"/>
      <c r="G344" s="246">
        <f>SUMIF(AG345:AG346,"&lt;&gt;NOR",G345:G346)</f>
        <v>0</v>
      </c>
      <c r="H344" s="240"/>
      <c r="I344" s="240">
        <f>SUM(I345:I346)</f>
        <v>0</v>
      </c>
      <c r="J344" s="240"/>
      <c r="K344" s="240">
        <f>SUM(K345:K346)</f>
        <v>0</v>
      </c>
      <c r="L344" s="240"/>
      <c r="M344" s="240">
        <f>SUM(M345:M346)</f>
        <v>0</v>
      </c>
      <c r="N344" s="240"/>
      <c r="O344" s="240">
        <f>SUM(O345:O346)</f>
        <v>0</v>
      </c>
      <c r="P344" s="240"/>
      <c r="Q344" s="240">
        <f>SUM(Q345:Q346)</f>
        <v>0</v>
      </c>
      <c r="R344" s="240"/>
      <c r="S344" s="240"/>
      <c r="T344" s="240"/>
      <c r="U344" s="240"/>
      <c r="V344" s="240">
        <f>SUM(V345:V346)</f>
        <v>0.48</v>
      </c>
      <c r="W344" s="240"/>
      <c r="AG344" t="s">
        <v>130</v>
      </c>
    </row>
    <row r="345" spans="1:60" ht="22.5" outlineLevel="1" x14ac:dyDescent="0.2">
      <c r="A345" s="247">
        <v>63</v>
      </c>
      <c r="B345" s="248" t="s">
        <v>360</v>
      </c>
      <c r="C345" s="262" t="s">
        <v>361</v>
      </c>
      <c r="D345" s="249" t="s">
        <v>155</v>
      </c>
      <c r="E345" s="250">
        <v>3.3600000000000003</v>
      </c>
      <c r="F345" s="251"/>
      <c r="G345" s="252">
        <f>ROUND(E345*F345,2)</f>
        <v>0</v>
      </c>
      <c r="H345" s="233"/>
      <c r="I345" s="232">
        <f>ROUND(E345*H345,2)</f>
        <v>0</v>
      </c>
      <c r="J345" s="233"/>
      <c r="K345" s="232">
        <f>ROUND(E345*J345,2)</f>
        <v>0</v>
      </c>
      <c r="L345" s="232">
        <v>21</v>
      </c>
      <c r="M345" s="232">
        <f>G345*(1+L345/100)</f>
        <v>0</v>
      </c>
      <c r="N345" s="232">
        <v>0</v>
      </c>
      <c r="O345" s="232">
        <f>ROUND(E345*N345,2)</f>
        <v>0</v>
      </c>
      <c r="P345" s="232">
        <v>0</v>
      </c>
      <c r="Q345" s="232">
        <f>ROUND(E345*P345,2)</f>
        <v>0</v>
      </c>
      <c r="R345" s="232"/>
      <c r="S345" s="232" t="s">
        <v>134</v>
      </c>
      <c r="T345" s="232" t="s">
        <v>134</v>
      </c>
      <c r="U345" s="232">
        <v>0.14400000000000002</v>
      </c>
      <c r="V345" s="232">
        <f>ROUND(E345*U345,2)</f>
        <v>0.48</v>
      </c>
      <c r="W345" s="232"/>
      <c r="X345" s="212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135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29"/>
      <c r="B346" s="230"/>
      <c r="C346" s="263" t="s">
        <v>362</v>
      </c>
      <c r="D346" s="234"/>
      <c r="E346" s="235">
        <v>3.3600000000000003</v>
      </c>
      <c r="F346" s="232"/>
      <c r="G346" s="232"/>
      <c r="H346" s="232"/>
      <c r="I346" s="232"/>
      <c r="J346" s="232"/>
      <c r="K346" s="232"/>
      <c r="L346" s="232"/>
      <c r="M346" s="232"/>
      <c r="N346" s="232"/>
      <c r="O346" s="232"/>
      <c r="P346" s="232"/>
      <c r="Q346" s="232"/>
      <c r="R346" s="232"/>
      <c r="S346" s="232"/>
      <c r="T346" s="232"/>
      <c r="U346" s="232"/>
      <c r="V346" s="232"/>
      <c r="W346" s="232"/>
      <c r="X346" s="212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137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x14ac:dyDescent="0.2">
      <c r="A347" s="241" t="s">
        <v>129</v>
      </c>
      <c r="B347" s="242" t="s">
        <v>92</v>
      </c>
      <c r="C347" s="261" t="s">
        <v>93</v>
      </c>
      <c r="D347" s="243"/>
      <c r="E347" s="244"/>
      <c r="F347" s="245"/>
      <c r="G347" s="246">
        <f>SUMIF(AG348:AG351,"&lt;&gt;NOR",G348:G351)</f>
        <v>0</v>
      </c>
      <c r="H347" s="240"/>
      <c r="I347" s="240">
        <f>SUM(I348:I351)</f>
        <v>0</v>
      </c>
      <c r="J347" s="240"/>
      <c r="K347" s="240">
        <f>SUM(K348:K351)</f>
        <v>0</v>
      </c>
      <c r="L347" s="240"/>
      <c r="M347" s="240">
        <f>SUM(M348:M351)</f>
        <v>0</v>
      </c>
      <c r="N347" s="240"/>
      <c r="O347" s="240">
        <f>SUM(O348:O351)</f>
        <v>0</v>
      </c>
      <c r="P347" s="240"/>
      <c r="Q347" s="240">
        <f>SUM(Q348:Q351)</f>
        <v>0.5</v>
      </c>
      <c r="R347" s="240"/>
      <c r="S347" s="240"/>
      <c r="T347" s="240"/>
      <c r="U347" s="240"/>
      <c r="V347" s="240">
        <f>SUM(V348:V351)</f>
        <v>13.059999999999999</v>
      </c>
      <c r="W347" s="240"/>
      <c r="AG347" t="s">
        <v>130</v>
      </c>
    </row>
    <row r="348" spans="1:60" ht="22.5" outlineLevel="1" x14ac:dyDescent="0.2">
      <c r="A348" s="247">
        <v>64</v>
      </c>
      <c r="B348" s="248" t="s">
        <v>363</v>
      </c>
      <c r="C348" s="262" t="s">
        <v>364</v>
      </c>
      <c r="D348" s="249" t="s">
        <v>168</v>
      </c>
      <c r="E348" s="250">
        <v>1</v>
      </c>
      <c r="F348" s="251"/>
      <c r="G348" s="252">
        <f>ROUND(E348*F348,2)</f>
        <v>0</v>
      </c>
      <c r="H348" s="233"/>
      <c r="I348" s="232">
        <f>ROUND(E348*H348,2)</f>
        <v>0</v>
      </c>
      <c r="J348" s="233"/>
      <c r="K348" s="232">
        <f>ROUND(E348*J348,2)</f>
        <v>0</v>
      </c>
      <c r="L348" s="232">
        <v>21</v>
      </c>
      <c r="M348" s="232">
        <f>G348*(1+L348/100)</f>
        <v>0</v>
      </c>
      <c r="N348" s="232">
        <v>0</v>
      </c>
      <c r="O348" s="232">
        <f>ROUND(E348*N348,2)</f>
        <v>0</v>
      </c>
      <c r="P348" s="232">
        <v>0</v>
      </c>
      <c r="Q348" s="232">
        <f>ROUND(E348*P348,2)</f>
        <v>0</v>
      </c>
      <c r="R348" s="232"/>
      <c r="S348" s="232" t="s">
        <v>198</v>
      </c>
      <c r="T348" s="232" t="s">
        <v>176</v>
      </c>
      <c r="U348" s="232">
        <v>10.728000000000002</v>
      </c>
      <c r="V348" s="232">
        <f>ROUND(E348*U348,2)</f>
        <v>10.73</v>
      </c>
      <c r="W348" s="232"/>
      <c r="X348" s="212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135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29"/>
      <c r="B349" s="230"/>
      <c r="C349" s="263" t="s">
        <v>365</v>
      </c>
      <c r="D349" s="234"/>
      <c r="E349" s="235">
        <v>1</v>
      </c>
      <c r="F349" s="232"/>
      <c r="G349" s="232"/>
      <c r="H349" s="232"/>
      <c r="I349" s="232"/>
      <c r="J349" s="232"/>
      <c r="K349" s="232"/>
      <c r="L349" s="232"/>
      <c r="M349" s="232"/>
      <c r="N349" s="232"/>
      <c r="O349" s="232"/>
      <c r="P349" s="232"/>
      <c r="Q349" s="232"/>
      <c r="R349" s="232"/>
      <c r="S349" s="232"/>
      <c r="T349" s="232"/>
      <c r="U349" s="232"/>
      <c r="V349" s="232"/>
      <c r="W349" s="232"/>
      <c r="X349" s="212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137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ht="22.5" outlineLevel="1" x14ac:dyDescent="0.2">
      <c r="A350" s="253">
        <v>65</v>
      </c>
      <c r="B350" s="254" t="s">
        <v>366</v>
      </c>
      <c r="C350" s="266" t="s">
        <v>367</v>
      </c>
      <c r="D350" s="255" t="s">
        <v>168</v>
      </c>
      <c r="E350" s="256">
        <v>1</v>
      </c>
      <c r="F350" s="257"/>
      <c r="G350" s="258">
        <f>ROUND(E350*F350,2)</f>
        <v>0</v>
      </c>
      <c r="H350" s="233"/>
      <c r="I350" s="232">
        <f>ROUND(E350*H350,2)</f>
        <v>0</v>
      </c>
      <c r="J350" s="233"/>
      <c r="K350" s="232">
        <f>ROUND(E350*J350,2)</f>
        <v>0</v>
      </c>
      <c r="L350" s="232">
        <v>21</v>
      </c>
      <c r="M350" s="232">
        <f>G350*(1+L350/100)</f>
        <v>0</v>
      </c>
      <c r="N350" s="232">
        <v>0</v>
      </c>
      <c r="O350" s="232">
        <f>ROUND(E350*N350,2)</f>
        <v>0</v>
      </c>
      <c r="P350" s="232">
        <v>0.17400000000000002</v>
      </c>
      <c r="Q350" s="232">
        <f>ROUND(E350*P350,2)</f>
        <v>0.17</v>
      </c>
      <c r="R350" s="232"/>
      <c r="S350" s="232" t="s">
        <v>198</v>
      </c>
      <c r="T350" s="232" t="s">
        <v>176</v>
      </c>
      <c r="U350" s="232">
        <v>0.95000000000000007</v>
      </c>
      <c r="V350" s="232">
        <f>ROUND(E350*U350,2)</f>
        <v>0.95</v>
      </c>
      <c r="W350" s="232"/>
      <c r="X350" s="212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135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ht="22.5" outlineLevel="1" x14ac:dyDescent="0.2">
      <c r="A351" s="253">
        <v>66</v>
      </c>
      <c r="B351" s="254" t="s">
        <v>368</v>
      </c>
      <c r="C351" s="266" t="s">
        <v>369</v>
      </c>
      <c r="D351" s="255" t="s">
        <v>168</v>
      </c>
      <c r="E351" s="256">
        <v>3</v>
      </c>
      <c r="F351" s="257"/>
      <c r="G351" s="258">
        <f>ROUND(E351*F351,2)</f>
        <v>0</v>
      </c>
      <c r="H351" s="233"/>
      <c r="I351" s="232">
        <f>ROUND(E351*H351,2)</f>
        <v>0</v>
      </c>
      <c r="J351" s="233"/>
      <c r="K351" s="232">
        <f>ROUND(E351*J351,2)</f>
        <v>0</v>
      </c>
      <c r="L351" s="232">
        <v>21</v>
      </c>
      <c r="M351" s="232">
        <f>G351*(1+L351/100)</f>
        <v>0</v>
      </c>
      <c r="N351" s="232">
        <v>0</v>
      </c>
      <c r="O351" s="232">
        <f>ROUND(E351*N351,2)</f>
        <v>0</v>
      </c>
      <c r="P351" s="232">
        <v>0.11040000000000001</v>
      </c>
      <c r="Q351" s="232">
        <f>ROUND(E351*P351,2)</f>
        <v>0.33</v>
      </c>
      <c r="R351" s="232"/>
      <c r="S351" s="232" t="s">
        <v>198</v>
      </c>
      <c r="T351" s="232" t="s">
        <v>176</v>
      </c>
      <c r="U351" s="232">
        <v>0.46</v>
      </c>
      <c r="V351" s="232">
        <f>ROUND(E351*U351,2)</f>
        <v>1.38</v>
      </c>
      <c r="W351" s="232"/>
      <c r="X351" s="212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135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x14ac:dyDescent="0.2">
      <c r="A352" s="241" t="s">
        <v>129</v>
      </c>
      <c r="B352" s="242" t="s">
        <v>94</v>
      </c>
      <c r="C352" s="261" t="s">
        <v>95</v>
      </c>
      <c r="D352" s="243"/>
      <c r="E352" s="244"/>
      <c r="F352" s="245"/>
      <c r="G352" s="246">
        <f>SUMIF(AG353:AG364,"&lt;&gt;NOR",G353:G364)</f>
        <v>0</v>
      </c>
      <c r="H352" s="240"/>
      <c r="I352" s="240">
        <f>SUM(I353:I364)</f>
        <v>0</v>
      </c>
      <c r="J352" s="240"/>
      <c r="K352" s="240">
        <f>SUM(K353:K364)</f>
        <v>0</v>
      </c>
      <c r="L352" s="240"/>
      <c r="M352" s="240">
        <f>SUM(M353:M364)</f>
        <v>0</v>
      </c>
      <c r="N352" s="240"/>
      <c r="O352" s="240">
        <f>SUM(O353:O364)</f>
        <v>0</v>
      </c>
      <c r="P352" s="240"/>
      <c r="Q352" s="240">
        <f>SUM(Q353:Q364)</f>
        <v>0.05</v>
      </c>
      <c r="R352" s="240"/>
      <c r="S352" s="240"/>
      <c r="T352" s="240"/>
      <c r="U352" s="240"/>
      <c r="V352" s="240">
        <f>SUM(V353:V364)</f>
        <v>14.34</v>
      </c>
      <c r="W352" s="240"/>
      <c r="AG352" t="s">
        <v>130</v>
      </c>
    </row>
    <row r="353" spans="1:60" outlineLevel="1" x14ac:dyDescent="0.2">
      <c r="A353" s="247">
        <v>67</v>
      </c>
      <c r="B353" s="248" t="s">
        <v>370</v>
      </c>
      <c r="C353" s="262" t="s">
        <v>371</v>
      </c>
      <c r="D353" s="249" t="s">
        <v>194</v>
      </c>
      <c r="E353" s="250">
        <v>40.800000000000004</v>
      </c>
      <c r="F353" s="251"/>
      <c r="G353" s="252">
        <f>ROUND(E353*F353,2)</f>
        <v>0</v>
      </c>
      <c r="H353" s="233"/>
      <c r="I353" s="232">
        <f>ROUND(E353*H353,2)</f>
        <v>0</v>
      </c>
      <c r="J353" s="233"/>
      <c r="K353" s="232">
        <f>ROUND(E353*J353,2)</f>
        <v>0</v>
      </c>
      <c r="L353" s="232">
        <v>21</v>
      </c>
      <c r="M353" s="232">
        <f>G353*(1+L353/100)</f>
        <v>0</v>
      </c>
      <c r="N353" s="232">
        <v>0</v>
      </c>
      <c r="O353" s="232">
        <f>ROUND(E353*N353,2)</f>
        <v>0</v>
      </c>
      <c r="P353" s="232">
        <v>0</v>
      </c>
      <c r="Q353" s="232">
        <f>ROUND(E353*P353,2)</f>
        <v>0</v>
      </c>
      <c r="R353" s="232"/>
      <c r="S353" s="232" t="s">
        <v>134</v>
      </c>
      <c r="T353" s="232" t="s">
        <v>134</v>
      </c>
      <c r="U353" s="232">
        <v>3.5000000000000003E-2</v>
      </c>
      <c r="V353" s="232">
        <f>ROUND(E353*U353,2)</f>
        <v>1.43</v>
      </c>
      <c r="W353" s="232"/>
      <c r="X353" s="212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135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ht="22.5" outlineLevel="1" x14ac:dyDescent="0.2">
      <c r="A354" s="229"/>
      <c r="B354" s="230"/>
      <c r="C354" s="263" t="s">
        <v>265</v>
      </c>
      <c r="D354" s="234"/>
      <c r="E354" s="235"/>
      <c r="F354" s="232"/>
      <c r="G354" s="232"/>
      <c r="H354" s="232"/>
      <c r="I354" s="232"/>
      <c r="J354" s="232"/>
      <c r="K354" s="232"/>
      <c r="L354" s="232"/>
      <c r="M354" s="232"/>
      <c r="N354" s="232"/>
      <c r="O354" s="232"/>
      <c r="P354" s="232"/>
      <c r="Q354" s="232"/>
      <c r="R354" s="232"/>
      <c r="S354" s="232"/>
      <c r="T354" s="232"/>
      <c r="U354" s="232"/>
      <c r="V354" s="232"/>
      <c r="W354" s="232"/>
      <c r="X354" s="212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137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29"/>
      <c r="B355" s="230"/>
      <c r="C355" s="263" t="s">
        <v>241</v>
      </c>
      <c r="D355" s="234"/>
      <c r="E355" s="235"/>
      <c r="F355" s="232"/>
      <c r="G355" s="232"/>
      <c r="H355" s="232"/>
      <c r="I355" s="232"/>
      <c r="J355" s="232"/>
      <c r="K355" s="232"/>
      <c r="L355" s="232"/>
      <c r="M355" s="232"/>
      <c r="N355" s="232"/>
      <c r="O355" s="232"/>
      <c r="P355" s="232"/>
      <c r="Q355" s="232"/>
      <c r="R355" s="232"/>
      <c r="S355" s="232"/>
      <c r="T355" s="232"/>
      <c r="U355" s="232"/>
      <c r="V355" s="232"/>
      <c r="W355" s="232"/>
      <c r="X355" s="212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137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29"/>
      <c r="B356" s="230"/>
      <c r="C356" s="263" t="s">
        <v>266</v>
      </c>
      <c r="D356" s="234"/>
      <c r="E356" s="235"/>
      <c r="F356" s="232"/>
      <c r="G356" s="232"/>
      <c r="H356" s="232"/>
      <c r="I356" s="232"/>
      <c r="J356" s="232"/>
      <c r="K356" s="232"/>
      <c r="L356" s="232"/>
      <c r="M356" s="232"/>
      <c r="N356" s="232"/>
      <c r="O356" s="232"/>
      <c r="P356" s="232"/>
      <c r="Q356" s="232"/>
      <c r="R356" s="232"/>
      <c r="S356" s="232"/>
      <c r="T356" s="232"/>
      <c r="U356" s="232"/>
      <c r="V356" s="232"/>
      <c r="W356" s="232"/>
      <c r="X356" s="212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137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29"/>
      <c r="B357" s="230"/>
      <c r="C357" s="263" t="s">
        <v>345</v>
      </c>
      <c r="D357" s="234"/>
      <c r="E357" s="235">
        <v>27.900000000000002</v>
      </c>
      <c r="F357" s="232"/>
      <c r="G357" s="232"/>
      <c r="H357" s="232"/>
      <c r="I357" s="232"/>
      <c r="J357" s="232"/>
      <c r="K357" s="232"/>
      <c r="L357" s="232"/>
      <c r="M357" s="232"/>
      <c r="N357" s="232"/>
      <c r="O357" s="232"/>
      <c r="P357" s="232"/>
      <c r="Q357" s="232"/>
      <c r="R357" s="232"/>
      <c r="S357" s="232"/>
      <c r="T357" s="232"/>
      <c r="U357" s="232"/>
      <c r="V357" s="232"/>
      <c r="W357" s="232"/>
      <c r="X357" s="212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137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29"/>
      <c r="B358" s="230"/>
      <c r="C358" s="263" t="s">
        <v>346</v>
      </c>
      <c r="D358" s="234"/>
      <c r="E358" s="235">
        <v>12.9</v>
      </c>
      <c r="F358" s="232"/>
      <c r="G358" s="232"/>
      <c r="H358" s="232"/>
      <c r="I358" s="232"/>
      <c r="J358" s="232"/>
      <c r="K358" s="232"/>
      <c r="L358" s="232"/>
      <c r="M358" s="232"/>
      <c r="N358" s="232"/>
      <c r="O358" s="232"/>
      <c r="P358" s="232"/>
      <c r="Q358" s="232"/>
      <c r="R358" s="232"/>
      <c r="S358" s="232"/>
      <c r="T358" s="232"/>
      <c r="U358" s="232"/>
      <c r="V358" s="232"/>
      <c r="W358" s="232"/>
      <c r="X358" s="212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137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ht="22.5" outlineLevel="1" x14ac:dyDescent="0.2">
      <c r="A359" s="247">
        <v>68</v>
      </c>
      <c r="B359" s="248" t="s">
        <v>372</v>
      </c>
      <c r="C359" s="262" t="s">
        <v>373</v>
      </c>
      <c r="D359" s="249" t="s">
        <v>155</v>
      </c>
      <c r="E359" s="250">
        <v>50.63</v>
      </c>
      <c r="F359" s="251"/>
      <c r="G359" s="252">
        <f>ROUND(E359*F359,2)</f>
        <v>0</v>
      </c>
      <c r="H359" s="233"/>
      <c r="I359" s="232">
        <f>ROUND(E359*H359,2)</f>
        <v>0</v>
      </c>
      <c r="J359" s="233"/>
      <c r="K359" s="232">
        <f>ROUND(E359*J359,2)</f>
        <v>0</v>
      </c>
      <c r="L359" s="232">
        <v>21</v>
      </c>
      <c r="M359" s="232">
        <f>G359*(1+L359/100)</f>
        <v>0</v>
      </c>
      <c r="N359" s="232">
        <v>0</v>
      </c>
      <c r="O359" s="232">
        <f>ROUND(E359*N359,2)</f>
        <v>0</v>
      </c>
      <c r="P359" s="232">
        <v>1E-3</v>
      </c>
      <c r="Q359" s="232">
        <f>ROUND(E359*P359,2)</f>
        <v>0.05</v>
      </c>
      <c r="R359" s="232"/>
      <c r="S359" s="232" t="s">
        <v>134</v>
      </c>
      <c r="T359" s="232" t="s">
        <v>134</v>
      </c>
      <c r="U359" s="232">
        <v>0.255</v>
      </c>
      <c r="V359" s="232">
        <f>ROUND(E359*U359,2)</f>
        <v>12.91</v>
      </c>
      <c r="W359" s="232"/>
      <c r="X359" s="212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135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ht="22.5" outlineLevel="1" x14ac:dyDescent="0.2">
      <c r="A360" s="229"/>
      <c r="B360" s="230"/>
      <c r="C360" s="263" t="s">
        <v>265</v>
      </c>
      <c r="D360" s="234"/>
      <c r="E360" s="235"/>
      <c r="F360" s="232"/>
      <c r="G360" s="232"/>
      <c r="H360" s="232"/>
      <c r="I360" s="232"/>
      <c r="J360" s="232"/>
      <c r="K360" s="232"/>
      <c r="L360" s="232"/>
      <c r="M360" s="232"/>
      <c r="N360" s="232"/>
      <c r="O360" s="232"/>
      <c r="P360" s="232"/>
      <c r="Q360" s="232"/>
      <c r="R360" s="232"/>
      <c r="S360" s="232"/>
      <c r="T360" s="232"/>
      <c r="U360" s="232"/>
      <c r="V360" s="232"/>
      <c r="W360" s="232"/>
      <c r="X360" s="212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137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29"/>
      <c r="B361" s="230"/>
      <c r="C361" s="263" t="s">
        <v>241</v>
      </c>
      <c r="D361" s="234"/>
      <c r="E361" s="235"/>
      <c r="F361" s="232"/>
      <c r="G361" s="232"/>
      <c r="H361" s="232"/>
      <c r="I361" s="232"/>
      <c r="J361" s="232"/>
      <c r="K361" s="232"/>
      <c r="L361" s="232"/>
      <c r="M361" s="232"/>
      <c r="N361" s="232"/>
      <c r="O361" s="232"/>
      <c r="P361" s="232"/>
      <c r="Q361" s="232"/>
      <c r="R361" s="232"/>
      <c r="S361" s="232"/>
      <c r="T361" s="232"/>
      <c r="U361" s="232"/>
      <c r="V361" s="232"/>
      <c r="W361" s="232"/>
      <c r="X361" s="212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137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29"/>
      <c r="B362" s="230"/>
      <c r="C362" s="263" t="s">
        <v>266</v>
      </c>
      <c r="D362" s="234"/>
      <c r="E362" s="235"/>
      <c r="F362" s="232"/>
      <c r="G362" s="232"/>
      <c r="H362" s="232"/>
      <c r="I362" s="232"/>
      <c r="J362" s="232"/>
      <c r="K362" s="232"/>
      <c r="L362" s="232"/>
      <c r="M362" s="232"/>
      <c r="N362" s="232"/>
      <c r="O362" s="232"/>
      <c r="P362" s="232"/>
      <c r="Q362" s="232"/>
      <c r="R362" s="232"/>
      <c r="S362" s="232"/>
      <c r="T362" s="232"/>
      <c r="U362" s="232"/>
      <c r="V362" s="232"/>
      <c r="W362" s="232"/>
      <c r="X362" s="212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137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29"/>
      <c r="B363" s="230"/>
      <c r="C363" s="263" t="s">
        <v>267</v>
      </c>
      <c r="D363" s="234"/>
      <c r="E363" s="235">
        <v>41.5</v>
      </c>
      <c r="F363" s="232"/>
      <c r="G363" s="232"/>
      <c r="H363" s="232"/>
      <c r="I363" s="232"/>
      <c r="J363" s="232"/>
      <c r="K363" s="232"/>
      <c r="L363" s="232"/>
      <c r="M363" s="232"/>
      <c r="N363" s="232"/>
      <c r="O363" s="232"/>
      <c r="P363" s="232"/>
      <c r="Q363" s="232"/>
      <c r="R363" s="232"/>
      <c r="S363" s="232"/>
      <c r="T363" s="232"/>
      <c r="U363" s="232"/>
      <c r="V363" s="232"/>
      <c r="W363" s="232"/>
      <c r="X363" s="212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137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29"/>
      <c r="B364" s="230"/>
      <c r="C364" s="263" t="s">
        <v>268</v>
      </c>
      <c r="D364" s="234"/>
      <c r="E364" s="235">
        <v>9.1300000000000008</v>
      </c>
      <c r="F364" s="232"/>
      <c r="G364" s="232"/>
      <c r="H364" s="232"/>
      <c r="I364" s="232"/>
      <c r="J364" s="232"/>
      <c r="K364" s="232"/>
      <c r="L364" s="232"/>
      <c r="M364" s="232"/>
      <c r="N364" s="232"/>
      <c r="O364" s="232"/>
      <c r="P364" s="232"/>
      <c r="Q364" s="232"/>
      <c r="R364" s="232"/>
      <c r="S364" s="232"/>
      <c r="T364" s="232"/>
      <c r="U364" s="232"/>
      <c r="V364" s="232"/>
      <c r="W364" s="232"/>
      <c r="X364" s="212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137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x14ac:dyDescent="0.2">
      <c r="A365" s="241" t="s">
        <v>129</v>
      </c>
      <c r="B365" s="242" t="s">
        <v>96</v>
      </c>
      <c r="C365" s="261" t="s">
        <v>97</v>
      </c>
      <c r="D365" s="243"/>
      <c r="E365" s="244"/>
      <c r="F365" s="245"/>
      <c r="G365" s="246">
        <f>SUMIF(AG366:AG366,"&lt;&gt;NOR",G366:G366)</f>
        <v>0</v>
      </c>
      <c r="H365" s="240"/>
      <c r="I365" s="240">
        <f>SUM(I366:I366)</f>
        <v>0</v>
      </c>
      <c r="J365" s="240"/>
      <c r="K365" s="240">
        <f>SUM(K366:K366)</f>
        <v>0</v>
      </c>
      <c r="L365" s="240"/>
      <c r="M365" s="240">
        <f>SUM(M366:M366)</f>
        <v>0</v>
      </c>
      <c r="N365" s="240"/>
      <c r="O365" s="240">
        <f>SUM(O366:O366)</f>
        <v>0.14000000000000001</v>
      </c>
      <c r="P365" s="240"/>
      <c r="Q365" s="240">
        <f>SUM(Q366:Q366)</f>
        <v>0</v>
      </c>
      <c r="R365" s="240"/>
      <c r="S365" s="240"/>
      <c r="T365" s="240"/>
      <c r="U365" s="240"/>
      <c r="V365" s="240">
        <f>SUM(V366:V366)</f>
        <v>0</v>
      </c>
      <c r="W365" s="240"/>
      <c r="AG365" t="s">
        <v>130</v>
      </c>
    </row>
    <row r="366" spans="1:60" outlineLevel="1" x14ac:dyDescent="0.2">
      <c r="A366" s="253">
        <v>69</v>
      </c>
      <c r="B366" s="254" t="s">
        <v>374</v>
      </c>
      <c r="C366" s="266" t="s">
        <v>375</v>
      </c>
      <c r="D366" s="255" t="s">
        <v>155</v>
      </c>
      <c r="E366" s="256">
        <v>8</v>
      </c>
      <c r="F366" s="257"/>
      <c r="G366" s="258">
        <f>ROUND(E366*F366,2)</f>
        <v>0</v>
      </c>
      <c r="H366" s="233"/>
      <c r="I366" s="232">
        <f>ROUND(E366*H366,2)</f>
        <v>0</v>
      </c>
      <c r="J366" s="233"/>
      <c r="K366" s="232">
        <f>ROUND(E366*J366,2)</f>
        <v>0</v>
      </c>
      <c r="L366" s="232">
        <v>21</v>
      </c>
      <c r="M366" s="232">
        <f>G366*(1+L366/100)</f>
        <v>0</v>
      </c>
      <c r="N366" s="232">
        <v>1.728E-2</v>
      </c>
      <c r="O366" s="232">
        <f>ROUND(E366*N366,2)</f>
        <v>0.14000000000000001</v>
      </c>
      <c r="P366" s="232">
        <v>0</v>
      </c>
      <c r="Q366" s="232">
        <f>ROUND(E366*P366,2)</f>
        <v>0</v>
      </c>
      <c r="R366" s="232"/>
      <c r="S366" s="232" t="s">
        <v>134</v>
      </c>
      <c r="T366" s="232" t="s">
        <v>134</v>
      </c>
      <c r="U366" s="232">
        <v>0</v>
      </c>
      <c r="V366" s="232">
        <f>ROUND(E366*U366,2)</f>
        <v>0</v>
      </c>
      <c r="W366" s="232"/>
      <c r="X366" s="212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165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x14ac:dyDescent="0.2">
      <c r="A367" s="241" t="s">
        <v>129</v>
      </c>
      <c r="B367" s="242" t="s">
        <v>98</v>
      </c>
      <c r="C367" s="261" t="s">
        <v>99</v>
      </c>
      <c r="D367" s="243"/>
      <c r="E367" s="244"/>
      <c r="F367" s="245"/>
      <c r="G367" s="246">
        <f>SUMIF(AG368:AG371,"&lt;&gt;NOR",G368:G371)</f>
        <v>0</v>
      </c>
      <c r="H367" s="240"/>
      <c r="I367" s="240">
        <f>SUM(I368:I371)</f>
        <v>0</v>
      </c>
      <c r="J367" s="240"/>
      <c r="K367" s="240">
        <f>SUM(K368:K371)</f>
        <v>0</v>
      </c>
      <c r="L367" s="240"/>
      <c r="M367" s="240">
        <f>SUM(M368:M371)</f>
        <v>0</v>
      </c>
      <c r="N367" s="240"/>
      <c r="O367" s="240">
        <f>SUM(O368:O371)</f>
        <v>0</v>
      </c>
      <c r="P367" s="240"/>
      <c r="Q367" s="240">
        <f>SUM(Q368:Q371)</f>
        <v>0</v>
      </c>
      <c r="R367" s="240"/>
      <c r="S367" s="240"/>
      <c r="T367" s="240"/>
      <c r="U367" s="240"/>
      <c r="V367" s="240">
        <f>SUM(V368:V371)</f>
        <v>0.52</v>
      </c>
      <c r="W367" s="240"/>
      <c r="AG367" t="s">
        <v>130</v>
      </c>
    </row>
    <row r="368" spans="1:60" ht="22.5" outlineLevel="1" x14ac:dyDescent="0.2">
      <c r="A368" s="247">
        <v>70</v>
      </c>
      <c r="B368" s="248" t="s">
        <v>376</v>
      </c>
      <c r="C368" s="262" t="s">
        <v>377</v>
      </c>
      <c r="D368" s="249" t="s">
        <v>155</v>
      </c>
      <c r="E368" s="250">
        <v>1.1760000000000002</v>
      </c>
      <c r="F368" s="251"/>
      <c r="G368" s="252">
        <f>ROUND(E368*F368,2)</f>
        <v>0</v>
      </c>
      <c r="H368" s="233"/>
      <c r="I368" s="232">
        <f>ROUND(E368*H368,2)</f>
        <v>0</v>
      </c>
      <c r="J368" s="233"/>
      <c r="K368" s="232">
        <f>ROUND(E368*J368,2)</f>
        <v>0</v>
      </c>
      <c r="L368" s="232">
        <v>21</v>
      </c>
      <c r="M368" s="232">
        <f>G368*(1+L368/100)</f>
        <v>0</v>
      </c>
      <c r="N368" s="232">
        <v>3.2000000000000003E-4</v>
      </c>
      <c r="O368" s="232">
        <f>ROUND(E368*N368,2)</f>
        <v>0</v>
      </c>
      <c r="P368" s="232">
        <v>0</v>
      </c>
      <c r="Q368" s="232">
        <f>ROUND(E368*P368,2)</f>
        <v>0</v>
      </c>
      <c r="R368" s="232"/>
      <c r="S368" s="232" t="s">
        <v>134</v>
      </c>
      <c r="T368" s="232" t="s">
        <v>134</v>
      </c>
      <c r="U368" s="232">
        <v>0.28700000000000003</v>
      </c>
      <c r="V368" s="232">
        <f>ROUND(E368*U368,2)</f>
        <v>0.34</v>
      </c>
      <c r="W368" s="232"/>
      <c r="X368" s="212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135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">
      <c r="A369" s="229"/>
      <c r="B369" s="230"/>
      <c r="C369" s="263" t="s">
        <v>378</v>
      </c>
      <c r="D369" s="234"/>
      <c r="E369" s="235">
        <v>1.1760000000000002</v>
      </c>
      <c r="F369" s="232"/>
      <c r="G369" s="232"/>
      <c r="H369" s="232"/>
      <c r="I369" s="232"/>
      <c r="J369" s="232"/>
      <c r="K369" s="232"/>
      <c r="L369" s="232"/>
      <c r="M369" s="232"/>
      <c r="N369" s="232"/>
      <c r="O369" s="232"/>
      <c r="P369" s="232"/>
      <c r="Q369" s="232"/>
      <c r="R369" s="232"/>
      <c r="S369" s="232"/>
      <c r="T369" s="232"/>
      <c r="U369" s="232"/>
      <c r="V369" s="232"/>
      <c r="W369" s="232"/>
      <c r="X369" s="212"/>
      <c r="Y369" s="212"/>
      <c r="Z369" s="212"/>
      <c r="AA369" s="212"/>
      <c r="AB369" s="212"/>
      <c r="AC369" s="212"/>
      <c r="AD369" s="212"/>
      <c r="AE369" s="212"/>
      <c r="AF369" s="212"/>
      <c r="AG369" s="212" t="s">
        <v>137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47">
        <v>71</v>
      </c>
      <c r="B370" s="248" t="s">
        <v>379</v>
      </c>
      <c r="C370" s="262" t="s">
        <v>380</v>
      </c>
      <c r="D370" s="249" t="s">
        <v>155</v>
      </c>
      <c r="E370" s="250">
        <v>1.1760000000000002</v>
      </c>
      <c r="F370" s="251"/>
      <c r="G370" s="252">
        <f>ROUND(E370*F370,2)</f>
        <v>0</v>
      </c>
      <c r="H370" s="233"/>
      <c r="I370" s="232">
        <f>ROUND(E370*H370,2)</f>
        <v>0</v>
      </c>
      <c r="J370" s="233"/>
      <c r="K370" s="232">
        <f>ROUND(E370*J370,2)</f>
        <v>0</v>
      </c>
      <c r="L370" s="232">
        <v>21</v>
      </c>
      <c r="M370" s="232">
        <f>G370*(1+L370/100)</f>
        <v>0</v>
      </c>
      <c r="N370" s="232">
        <v>8.0000000000000007E-5</v>
      </c>
      <c r="O370" s="232">
        <f>ROUND(E370*N370,2)</f>
        <v>0</v>
      </c>
      <c r="P370" s="232">
        <v>0</v>
      </c>
      <c r="Q370" s="232">
        <f>ROUND(E370*P370,2)</f>
        <v>0</v>
      </c>
      <c r="R370" s="232"/>
      <c r="S370" s="232" t="s">
        <v>134</v>
      </c>
      <c r="T370" s="232" t="s">
        <v>134</v>
      </c>
      <c r="U370" s="232">
        <v>0.15600000000000003</v>
      </c>
      <c r="V370" s="232">
        <f>ROUND(E370*U370,2)</f>
        <v>0.18</v>
      </c>
      <c r="W370" s="232"/>
      <c r="X370" s="212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135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29"/>
      <c r="B371" s="230"/>
      <c r="C371" s="263" t="s">
        <v>378</v>
      </c>
      <c r="D371" s="234"/>
      <c r="E371" s="235">
        <v>1.1760000000000002</v>
      </c>
      <c r="F371" s="232"/>
      <c r="G371" s="232"/>
      <c r="H371" s="232"/>
      <c r="I371" s="232"/>
      <c r="J371" s="232"/>
      <c r="K371" s="232"/>
      <c r="L371" s="232"/>
      <c r="M371" s="232"/>
      <c r="N371" s="232"/>
      <c r="O371" s="232"/>
      <c r="P371" s="232"/>
      <c r="Q371" s="232"/>
      <c r="R371" s="232"/>
      <c r="S371" s="232"/>
      <c r="T371" s="232"/>
      <c r="U371" s="232"/>
      <c r="V371" s="232"/>
      <c r="W371" s="232"/>
      <c r="X371" s="212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137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x14ac:dyDescent="0.2">
      <c r="A372" s="241" t="s">
        <v>129</v>
      </c>
      <c r="B372" s="242" t="s">
        <v>100</v>
      </c>
      <c r="C372" s="261" t="s">
        <v>101</v>
      </c>
      <c r="D372" s="243"/>
      <c r="E372" s="244"/>
      <c r="F372" s="245"/>
      <c r="G372" s="246">
        <f>SUMIF(AG373:AG378,"&lt;&gt;NOR",G373:G378)</f>
        <v>0</v>
      </c>
      <c r="H372" s="240"/>
      <c r="I372" s="240">
        <f>SUM(I373:I378)</f>
        <v>0</v>
      </c>
      <c r="J372" s="240"/>
      <c r="K372" s="240">
        <f>SUM(K373:K378)</f>
        <v>0</v>
      </c>
      <c r="L372" s="240"/>
      <c r="M372" s="240">
        <f>SUM(M373:M378)</f>
        <v>0</v>
      </c>
      <c r="N372" s="240"/>
      <c r="O372" s="240">
        <f>SUM(O373:O378)</f>
        <v>0</v>
      </c>
      <c r="P372" s="240"/>
      <c r="Q372" s="240">
        <f>SUM(Q373:Q378)</f>
        <v>0</v>
      </c>
      <c r="R372" s="240"/>
      <c r="S372" s="240"/>
      <c r="T372" s="240"/>
      <c r="U372" s="240"/>
      <c r="V372" s="240">
        <f>SUM(V373:V378)</f>
        <v>533.91000000000008</v>
      </c>
      <c r="W372" s="240"/>
      <c r="AG372" t="s">
        <v>130</v>
      </c>
    </row>
    <row r="373" spans="1:60" outlineLevel="1" x14ac:dyDescent="0.2">
      <c r="A373" s="253">
        <v>72</v>
      </c>
      <c r="B373" s="254" t="s">
        <v>381</v>
      </c>
      <c r="C373" s="266" t="s">
        <v>382</v>
      </c>
      <c r="D373" s="255" t="s">
        <v>315</v>
      </c>
      <c r="E373" s="256">
        <v>41.665590000000002</v>
      </c>
      <c r="F373" s="257"/>
      <c r="G373" s="258">
        <f>ROUND(E373*F373,2)</f>
        <v>0</v>
      </c>
      <c r="H373" s="233"/>
      <c r="I373" s="232">
        <f>ROUND(E373*H373,2)</f>
        <v>0</v>
      </c>
      <c r="J373" s="233"/>
      <c r="K373" s="232">
        <f>ROUND(E373*J373,2)</f>
        <v>0</v>
      </c>
      <c r="L373" s="232">
        <v>21</v>
      </c>
      <c r="M373" s="232">
        <f>G373*(1+L373/100)</f>
        <v>0</v>
      </c>
      <c r="N373" s="232">
        <v>0</v>
      </c>
      <c r="O373" s="232">
        <f>ROUND(E373*N373,2)</f>
        <v>0</v>
      </c>
      <c r="P373" s="232">
        <v>0</v>
      </c>
      <c r="Q373" s="232">
        <f>ROUND(E373*P373,2)</f>
        <v>0</v>
      </c>
      <c r="R373" s="232"/>
      <c r="S373" s="232" t="s">
        <v>134</v>
      </c>
      <c r="T373" s="232" t="s">
        <v>134</v>
      </c>
      <c r="U373" s="232">
        <v>0.49000000000000005</v>
      </c>
      <c r="V373" s="232">
        <f>ROUND(E373*U373,2)</f>
        <v>20.420000000000002</v>
      </c>
      <c r="W373" s="232"/>
      <c r="X373" s="212"/>
      <c r="Y373" s="212"/>
      <c r="Z373" s="212"/>
      <c r="AA373" s="212"/>
      <c r="AB373" s="212"/>
      <c r="AC373" s="212"/>
      <c r="AD373" s="212"/>
      <c r="AE373" s="212"/>
      <c r="AF373" s="212"/>
      <c r="AG373" s="212" t="s">
        <v>383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53">
        <v>73</v>
      </c>
      <c r="B374" s="254" t="s">
        <v>384</v>
      </c>
      <c r="C374" s="266" t="s">
        <v>385</v>
      </c>
      <c r="D374" s="255" t="s">
        <v>315</v>
      </c>
      <c r="E374" s="256">
        <v>374.99034</v>
      </c>
      <c r="F374" s="257"/>
      <c r="G374" s="258">
        <f>ROUND(E374*F374,2)</f>
        <v>0</v>
      </c>
      <c r="H374" s="233"/>
      <c r="I374" s="232">
        <f>ROUND(E374*H374,2)</f>
        <v>0</v>
      </c>
      <c r="J374" s="233"/>
      <c r="K374" s="232">
        <f>ROUND(E374*J374,2)</f>
        <v>0</v>
      </c>
      <c r="L374" s="232">
        <v>21</v>
      </c>
      <c r="M374" s="232">
        <f>G374*(1+L374/100)</f>
        <v>0</v>
      </c>
      <c r="N374" s="232">
        <v>0</v>
      </c>
      <c r="O374" s="232">
        <f>ROUND(E374*N374,2)</f>
        <v>0</v>
      </c>
      <c r="P374" s="232">
        <v>0</v>
      </c>
      <c r="Q374" s="232">
        <f>ROUND(E374*P374,2)</f>
        <v>0</v>
      </c>
      <c r="R374" s="232"/>
      <c r="S374" s="232" t="s">
        <v>134</v>
      </c>
      <c r="T374" s="232" t="s">
        <v>134</v>
      </c>
      <c r="U374" s="232">
        <v>0</v>
      </c>
      <c r="V374" s="232">
        <f>ROUND(E374*U374,2)</f>
        <v>0</v>
      </c>
      <c r="W374" s="232"/>
      <c r="X374" s="212"/>
      <c r="Y374" s="212"/>
      <c r="Z374" s="212"/>
      <c r="AA374" s="212"/>
      <c r="AB374" s="212"/>
      <c r="AC374" s="212"/>
      <c r="AD374" s="212"/>
      <c r="AE374" s="212"/>
      <c r="AF374" s="212"/>
      <c r="AG374" s="212" t="s">
        <v>383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">
      <c r="A375" s="253">
        <v>74</v>
      </c>
      <c r="B375" s="254" t="s">
        <v>386</v>
      </c>
      <c r="C375" s="266" t="s">
        <v>387</v>
      </c>
      <c r="D375" s="255" t="s">
        <v>315</v>
      </c>
      <c r="E375" s="256">
        <v>249.99356</v>
      </c>
      <c r="F375" s="257"/>
      <c r="G375" s="258">
        <f>ROUND(E375*F375,2)</f>
        <v>0</v>
      </c>
      <c r="H375" s="233"/>
      <c r="I375" s="232">
        <f>ROUND(E375*H375,2)</f>
        <v>0</v>
      </c>
      <c r="J375" s="233"/>
      <c r="K375" s="232">
        <f>ROUND(E375*J375,2)</f>
        <v>0</v>
      </c>
      <c r="L375" s="232">
        <v>21</v>
      </c>
      <c r="M375" s="232">
        <f>G375*(1+L375/100)</f>
        <v>0</v>
      </c>
      <c r="N375" s="232">
        <v>0</v>
      </c>
      <c r="O375" s="232">
        <f>ROUND(E375*N375,2)</f>
        <v>0</v>
      </c>
      <c r="P375" s="232">
        <v>0</v>
      </c>
      <c r="Q375" s="232">
        <f>ROUND(E375*P375,2)</f>
        <v>0</v>
      </c>
      <c r="R375" s="232"/>
      <c r="S375" s="232" t="s">
        <v>134</v>
      </c>
      <c r="T375" s="232" t="s">
        <v>134</v>
      </c>
      <c r="U375" s="232">
        <v>0.94200000000000006</v>
      </c>
      <c r="V375" s="232">
        <f>ROUND(E375*U375,2)</f>
        <v>235.49</v>
      </c>
      <c r="W375" s="232"/>
      <c r="X375" s="212"/>
      <c r="Y375" s="212"/>
      <c r="Z375" s="212"/>
      <c r="AA375" s="212"/>
      <c r="AB375" s="212"/>
      <c r="AC375" s="212"/>
      <c r="AD375" s="212"/>
      <c r="AE375" s="212"/>
      <c r="AF375" s="212"/>
      <c r="AG375" s="212" t="s">
        <v>383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53">
        <v>75</v>
      </c>
      <c r="B376" s="254" t="s">
        <v>388</v>
      </c>
      <c r="C376" s="266" t="s">
        <v>389</v>
      </c>
      <c r="D376" s="255" t="s">
        <v>315</v>
      </c>
      <c r="E376" s="256">
        <v>41.665590000000002</v>
      </c>
      <c r="F376" s="257"/>
      <c r="G376" s="258">
        <f>ROUND(E376*F376,2)</f>
        <v>0</v>
      </c>
      <c r="H376" s="233"/>
      <c r="I376" s="232">
        <f>ROUND(E376*H376,2)</f>
        <v>0</v>
      </c>
      <c r="J376" s="233"/>
      <c r="K376" s="232">
        <f>ROUND(E376*J376,2)</f>
        <v>0</v>
      </c>
      <c r="L376" s="232">
        <v>21</v>
      </c>
      <c r="M376" s="232">
        <f>G376*(1+L376/100)</f>
        <v>0</v>
      </c>
      <c r="N376" s="232">
        <v>0</v>
      </c>
      <c r="O376" s="232">
        <f>ROUND(E376*N376,2)</f>
        <v>0</v>
      </c>
      <c r="P376" s="232">
        <v>0</v>
      </c>
      <c r="Q376" s="232">
        <f>ROUND(E376*P376,2)</f>
        <v>0</v>
      </c>
      <c r="R376" s="232"/>
      <c r="S376" s="232" t="s">
        <v>134</v>
      </c>
      <c r="T376" s="232" t="s">
        <v>214</v>
      </c>
      <c r="U376" s="232">
        <v>0</v>
      </c>
      <c r="V376" s="232">
        <f>ROUND(E376*U376,2)</f>
        <v>0</v>
      </c>
      <c r="W376" s="232"/>
      <c r="X376" s="212"/>
      <c r="Y376" s="212"/>
      <c r="Z376" s="212"/>
      <c r="AA376" s="212"/>
      <c r="AB376" s="212"/>
      <c r="AC376" s="212"/>
      <c r="AD376" s="212"/>
      <c r="AE376" s="212"/>
      <c r="AF376" s="212"/>
      <c r="AG376" s="212" t="s">
        <v>383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">
      <c r="A377" s="253">
        <v>76</v>
      </c>
      <c r="B377" s="254" t="s">
        <v>390</v>
      </c>
      <c r="C377" s="266" t="s">
        <v>391</v>
      </c>
      <c r="D377" s="255" t="s">
        <v>315</v>
      </c>
      <c r="E377" s="256">
        <v>249.99356</v>
      </c>
      <c r="F377" s="257"/>
      <c r="G377" s="258">
        <f>ROUND(E377*F377,2)</f>
        <v>0</v>
      </c>
      <c r="H377" s="233"/>
      <c r="I377" s="232">
        <f>ROUND(E377*H377,2)</f>
        <v>0</v>
      </c>
      <c r="J377" s="233"/>
      <c r="K377" s="232">
        <f>ROUND(E377*J377,2)</f>
        <v>0</v>
      </c>
      <c r="L377" s="232">
        <v>21</v>
      </c>
      <c r="M377" s="232">
        <f>G377*(1+L377/100)</f>
        <v>0</v>
      </c>
      <c r="N377" s="232">
        <v>0</v>
      </c>
      <c r="O377" s="232">
        <f>ROUND(E377*N377,2)</f>
        <v>0</v>
      </c>
      <c r="P377" s="232">
        <v>0</v>
      </c>
      <c r="Q377" s="232">
        <f>ROUND(E377*P377,2)</f>
        <v>0</v>
      </c>
      <c r="R377" s="232"/>
      <c r="S377" s="232" t="s">
        <v>134</v>
      </c>
      <c r="T377" s="232" t="s">
        <v>134</v>
      </c>
      <c r="U377" s="232">
        <v>0.752</v>
      </c>
      <c r="V377" s="232">
        <f>ROUND(E377*U377,2)</f>
        <v>188</v>
      </c>
      <c r="W377" s="232"/>
      <c r="X377" s="212"/>
      <c r="Y377" s="212"/>
      <c r="Z377" s="212"/>
      <c r="AA377" s="212"/>
      <c r="AB377" s="212"/>
      <c r="AC377" s="212"/>
      <c r="AD377" s="212"/>
      <c r="AE377" s="212"/>
      <c r="AF377" s="212"/>
      <c r="AG377" s="212" t="s">
        <v>383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53">
        <v>77</v>
      </c>
      <c r="B378" s="254" t="s">
        <v>392</v>
      </c>
      <c r="C378" s="266" t="s">
        <v>393</v>
      </c>
      <c r="D378" s="255" t="s">
        <v>315</v>
      </c>
      <c r="E378" s="256">
        <v>249.99356</v>
      </c>
      <c r="F378" s="257"/>
      <c r="G378" s="258">
        <f>ROUND(E378*F378,2)</f>
        <v>0</v>
      </c>
      <c r="H378" s="233"/>
      <c r="I378" s="232">
        <f>ROUND(E378*H378,2)</f>
        <v>0</v>
      </c>
      <c r="J378" s="233"/>
      <c r="K378" s="232">
        <f>ROUND(E378*J378,2)</f>
        <v>0</v>
      </c>
      <c r="L378" s="232">
        <v>21</v>
      </c>
      <c r="M378" s="232">
        <f>G378*(1+L378/100)</f>
        <v>0</v>
      </c>
      <c r="N378" s="232">
        <v>0</v>
      </c>
      <c r="O378" s="232">
        <f>ROUND(E378*N378,2)</f>
        <v>0</v>
      </c>
      <c r="P378" s="232">
        <v>0</v>
      </c>
      <c r="Q378" s="232">
        <f>ROUND(E378*P378,2)</f>
        <v>0</v>
      </c>
      <c r="R378" s="232"/>
      <c r="S378" s="232" t="s">
        <v>134</v>
      </c>
      <c r="T378" s="232" t="s">
        <v>134</v>
      </c>
      <c r="U378" s="232">
        <v>0.36000000000000004</v>
      </c>
      <c r="V378" s="232">
        <f>ROUND(E378*U378,2)</f>
        <v>90</v>
      </c>
      <c r="W378" s="232"/>
      <c r="X378" s="212"/>
      <c r="Y378" s="212"/>
      <c r="Z378" s="212"/>
      <c r="AA378" s="212"/>
      <c r="AB378" s="212"/>
      <c r="AC378" s="212"/>
      <c r="AD378" s="212"/>
      <c r="AE378" s="212"/>
      <c r="AF378" s="212"/>
      <c r="AG378" s="212" t="s">
        <v>383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x14ac:dyDescent="0.2">
      <c r="A379" s="241" t="s">
        <v>129</v>
      </c>
      <c r="B379" s="242" t="s">
        <v>103</v>
      </c>
      <c r="C379" s="261" t="s">
        <v>28</v>
      </c>
      <c r="D379" s="243"/>
      <c r="E379" s="244"/>
      <c r="F379" s="245"/>
      <c r="G379" s="246">
        <f>SUMIF(AG380:AG380,"&lt;&gt;NOR",G380:G380)</f>
        <v>0</v>
      </c>
      <c r="H379" s="240"/>
      <c r="I379" s="240">
        <f>SUM(I380:I380)</f>
        <v>0</v>
      </c>
      <c r="J379" s="240"/>
      <c r="K379" s="240">
        <f>SUM(K380:K380)</f>
        <v>0</v>
      </c>
      <c r="L379" s="240"/>
      <c r="M379" s="240">
        <f>SUM(M380:M380)</f>
        <v>0</v>
      </c>
      <c r="N379" s="240"/>
      <c r="O379" s="240">
        <f>SUM(O380:O380)</f>
        <v>0</v>
      </c>
      <c r="P379" s="240"/>
      <c r="Q379" s="240">
        <f>SUM(Q380:Q380)</f>
        <v>0</v>
      </c>
      <c r="R379" s="240"/>
      <c r="S379" s="240"/>
      <c r="T379" s="240"/>
      <c r="U379" s="240"/>
      <c r="V379" s="240">
        <f>SUM(V380:V380)</f>
        <v>0</v>
      </c>
      <c r="W379" s="240"/>
      <c r="AG379" t="s">
        <v>130</v>
      </c>
    </row>
    <row r="380" spans="1:60" outlineLevel="1" x14ac:dyDescent="0.2">
      <c r="A380" s="247">
        <v>78</v>
      </c>
      <c r="B380" s="248" t="s">
        <v>394</v>
      </c>
      <c r="C380" s="262" t="s">
        <v>395</v>
      </c>
      <c r="D380" s="249" t="s">
        <v>396</v>
      </c>
      <c r="E380" s="250">
        <v>1</v>
      </c>
      <c r="F380" s="251"/>
      <c r="G380" s="252">
        <f>ROUND(E380*F380,2)</f>
        <v>0</v>
      </c>
      <c r="H380" s="233"/>
      <c r="I380" s="232">
        <f>ROUND(E380*H380,2)</f>
        <v>0</v>
      </c>
      <c r="J380" s="233"/>
      <c r="K380" s="232">
        <f>ROUND(E380*J380,2)</f>
        <v>0</v>
      </c>
      <c r="L380" s="232">
        <v>21</v>
      </c>
      <c r="M380" s="232">
        <f>G380*(1+L380/100)</f>
        <v>0</v>
      </c>
      <c r="N380" s="232">
        <v>0</v>
      </c>
      <c r="O380" s="232">
        <f>ROUND(E380*N380,2)</f>
        <v>0</v>
      </c>
      <c r="P380" s="232">
        <v>0</v>
      </c>
      <c r="Q380" s="232">
        <f>ROUND(E380*P380,2)</f>
        <v>0</v>
      </c>
      <c r="R380" s="232"/>
      <c r="S380" s="232" t="s">
        <v>134</v>
      </c>
      <c r="T380" s="232" t="s">
        <v>176</v>
      </c>
      <c r="U380" s="232">
        <v>0</v>
      </c>
      <c r="V380" s="232">
        <f>ROUND(E380*U380,2)</f>
        <v>0</v>
      </c>
      <c r="W380" s="232"/>
      <c r="X380" s="212"/>
      <c r="Y380" s="212"/>
      <c r="Z380" s="212"/>
      <c r="AA380" s="212"/>
      <c r="AB380" s="212"/>
      <c r="AC380" s="212"/>
      <c r="AD380" s="212"/>
      <c r="AE380" s="212"/>
      <c r="AF380" s="212"/>
      <c r="AG380" s="212" t="s">
        <v>397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x14ac:dyDescent="0.2">
      <c r="A381" s="5"/>
      <c r="B381" s="6"/>
      <c r="C381" s="269"/>
      <c r="D381" s="8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AE381">
        <v>15</v>
      </c>
      <c r="AF381">
        <v>21</v>
      </c>
    </row>
    <row r="382" spans="1:60" x14ac:dyDescent="0.2">
      <c r="A382" s="215"/>
      <c r="B382" s="216" t="s">
        <v>30</v>
      </c>
      <c r="C382" s="270"/>
      <c r="D382" s="217"/>
      <c r="E382" s="218"/>
      <c r="F382" s="218"/>
      <c r="G382" s="260">
        <f>G8+G46+G68+G89+G116+G172+G181+G202+G204+G206+G210+G258+G260+G332+G340+G344+G347+G352+G365+G367+G372+G379</f>
        <v>0</v>
      </c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AE382">
        <f>SUMIF(L7:L380,AE381,G7:G380)</f>
        <v>0</v>
      </c>
      <c r="AF382">
        <f>SUMIF(L7:L380,AF381,G7:G380)</f>
        <v>0</v>
      </c>
      <c r="AG382" t="s">
        <v>398</v>
      </c>
    </row>
    <row r="383" spans="1:60" x14ac:dyDescent="0.2">
      <c r="A383" s="5"/>
      <c r="B383" s="6"/>
      <c r="C383" s="269"/>
      <c r="D383" s="8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</row>
    <row r="384" spans="1:60" x14ac:dyDescent="0.2">
      <c r="A384" s="5"/>
      <c r="B384" s="6"/>
      <c r="C384" s="269"/>
      <c r="D384" s="8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</row>
    <row r="385" spans="1:33" x14ac:dyDescent="0.2">
      <c r="A385" s="219" t="s">
        <v>399</v>
      </c>
      <c r="B385" s="219"/>
      <c r="C385" s="271"/>
      <c r="D385" s="8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</row>
    <row r="386" spans="1:33" x14ac:dyDescent="0.2">
      <c r="A386" s="220"/>
      <c r="B386" s="221"/>
      <c r="C386" s="272"/>
      <c r="D386" s="221"/>
      <c r="E386" s="221"/>
      <c r="F386" s="221"/>
      <c r="G386" s="222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AG386" t="s">
        <v>400</v>
      </c>
    </row>
    <row r="387" spans="1:33" x14ac:dyDescent="0.2">
      <c r="A387" s="223"/>
      <c r="B387" s="224"/>
      <c r="C387" s="273"/>
      <c r="D387" s="224"/>
      <c r="E387" s="224"/>
      <c r="F387" s="224"/>
      <c r="G387" s="22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</row>
    <row r="388" spans="1:33" x14ac:dyDescent="0.2">
      <c r="A388" s="223"/>
      <c r="B388" s="224"/>
      <c r="C388" s="273"/>
      <c r="D388" s="224"/>
      <c r="E388" s="224"/>
      <c r="F388" s="224"/>
      <c r="G388" s="22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33" x14ac:dyDescent="0.2">
      <c r="A389" s="223"/>
      <c r="B389" s="224"/>
      <c r="C389" s="273"/>
      <c r="D389" s="224"/>
      <c r="E389" s="224"/>
      <c r="F389" s="224"/>
      <c r="G389" s="22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33" x14ac:dyDescent="0.2">
      <c r="A390" s="226"/>
      <c r="B390" s="227"/>
      <c r="C390" s="274"/>
      <c r="D390" s="227"/>
      <c r="E390" s="227"/>
      <c r="F390" s="227"/>
      <c r="G390" s="228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1:33" x14ac:dyDescent="0.2">
      <c r="A391" s="5"/>
      <c r="B391" s="6"/>
      <c r="C391" s="269"/>
      <c r="D391" s="8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</row>
    <row r="392" spans="1:33" x14ac:dyDescent="0.2">
      <c r="C392" s="275"/>
      <c r="D392" s="196"/>
      <c r="AG392" t="s">
        <v>401</v>
      </c>
    </row>
    <row r="393" spans="1:33" x14ac:dyDescent="0.2">
      <c r="D393" s="196"/>
    </row>
    <row r="394" spans="1:33" x14ac:dyDescent="0.2">
      <c r="D394" s="196"/>
    </row>
    <row r="395" spans="1:33" x14ac:dyDescent="0.2">
      <c r="D395" s="196"/>
    </row>
    <row r="396" spans="1:33" x14ac:dyDescent="0.2">
      <c r="D396" s="196"/>
    </row>
    <row r="397" spans="1:33" x14ac:dyDescent="0.2">
      <c r="D397" s="196"/>
    </row>
    <row r="398" spans="1:33" x14ac:dyDescent="0.2">
      <c r="D398" s="196"/>
    </row>
    <row r="399" spans="1:33" x14ac:dyDescent="0.2">
      <c r="D399" s="196"/>
    </row>
    <row r="400" spans="1:33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6">
    <mergeCell ref="A1:G1"/>
    <mergeCell ref="C2:G2"/>
    <mergeCell ref="C3:G3"/>
    <mergeCell ref="C4:G4"/>
    <mergeCell ref="A385:C385"/>
    <mergeCell ref="A386:G39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1 Pol'!Názvy_tisku</vt:lpstr>
      <vt:lpstr>oadresa</vt:lpstr>
      <vt:lpstr>Stavba!Objednatel</vt:lpstr>
      <vt:lpstr>Stavba!Objekt</vt:lpstr>
      <vt:lpstr>'SO.01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2019-07-01T08:29:12Z</dcterms:modified>
</cp:coreProperties>
</file>